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EMA 2026" sheetId="1" r:id="rId4"/>
  </sheets>
  <definedNames/>
  <calcPr/>
  <extLst>
    <ext uri="GoogleSheetsCustomDataVersion2">
      <go:sheetsCustomData xmlns:go="http://customooxmlschemas.google.com/" r:id="rId5" roundtripDataChecksum="YRig+HeTqnySwdF47I4eZfH91zCiINM6fyfuLxC5NfI="/>
    </ext>
  </extLst>
</workbook>
</file>

<file path=xl/sharedStrings.xml><?xml version="1.0" encoding="utf-8"?>
<sst xmlns="http://schemas.openxmlformats.org/spreadsheetml/2006/main" count="157" uniqueCount="127">
  <si>
    <t>BAREMA - SELEÇÃO PPGCV INGRESSO 2026</t>
  </si>
  <si>
    <t>1. Atividades Acadêmicas</t>
  </si>
  <si>
    <t>Atividades</t>
  </si>
  <si>
    <t>Pontuação</t>
  </si>
  <si>
    <t>Cálculo</t>
  </si>
  <si>
    <t>Quantidade</t>
  </si>
  <si>
    <t>Calculado</t>
  </si>
  <si>
    <t>Obtido</t>
  </si>
  <si>
    <t>Bolsa de Iniciação Científica (CNPq, FAPERJ, FAPUR)</t>
  </si>
  <si>
    <t>5,0 pts/semestre</t>
  </si>
  <si>
    <t xml:space="preserve"> máx. 20 pts</t>
  </si>
  <si>
    <t>Iniciação Científica Voluntária</t>
  </si>
  <si>
    <t>3,0pts/semestre</t>
  </si>
  <si>
    <t xml:space="preserve"> máx. 12 pts</t>
  </si>
  <si>
    <t xml:space="preserve">Bolsa de Monitoria </t>
  </si>
  <si>
    <t xml:space="preserve"> 5,0 pts/semestre</t>
  </si>
  <si>
    <t xml:space="preserve"> máx. 10pts</t>
  </si>
  <si>
    <t>Monitoria voluntária exercida</t>
  </si>
  <si>
    <t>2,5 pts/semestre</t>
  </si>
  <si>
    <t xml:space="preserve">Bolsa de Extensão </t>
  </si>
  <si>
    <t>1,0 pts/mês</t>
  </si>
  <si>
    <t xml:space="preserve">Bolsas de aperfeiçoamento ou de apoio técnico   </t>
  </si>
  <si>
    <t>10 pts</t>
  </si>
  <si>
    <t xml:space="preserve"> máx.10 pts</t>
  </si>
  <si>
    <t xml:space="preserve">Curso de Especialização de interesse nas áreas de pesquisa do PPGCV – 360 horas  </t>
  </si>
  <si>
    <t>10 pts/curso</t>
  </si>
  <si>
    <t xml:space="preserve">máx. 10 pts </t>
  </si>
  <si>
    <t>Cursos de interesse nas áreas de pesquisa do PPGCV  (presencial ou online)</t>
  </si>
  <si>
    <t>0,5 pts/20 horas (proporcional)</t>
  </si>
  <si>
    <t>máx.10 pts</t>
  </si>
  <si>
    <t>Participação eventos científicos  (congressos, seminários, simpósios, ciclos de palestras, workshop)</t>
  </si>
  <si>
    <t>0,5 pts/evento</t>
  </si>
  <si>
    <t>máx. 10 pts</t>
  </si>
  <si>
    <t>Mestrado na área e áreas afins de Ciências Veterinárias</t>
  </si>
  <si>
    <t>20 pts</t>
  </si>
  <si>
    <t xml:space="preserve"> max. 20 pts</t>
  </si>
  <si>
    <t>Residência na área e áreas afins de Ciências Veterinárias</t>
  </si>
  <si>
    <t xml:space="preserve">Estágios não curriculares na área de Ciências Veterinárias, Biológicas e da Saúde  </t>
  </si>
  <si>
    <t>0,1 pt/mês</t>
  </si>
  <si>
    <t>max. 10 pts</t>
  </si>
  <si>
    <t>1.13</t>
  </si>
  <si>
    <t xml:space="preserve">Membro Representante de Estudantes de Graduação ou Pós-graduação em Comissões/Colegiados </t>
  </si>
  <si>
    <t>1,0 pt/mês</t>
  </si>
  <si>
    <t>1.14</t>
  </si>
  <si>
    <t>Participação em atividades de extensão: grupos de estudos, projetos, programas, organização de eventos</t>
  </si>
  <si>
    <t>1,0 pt/atividade</t>
  </si>
  <si>
    <t>max 5 pts</t>
  </si>
  <si>
    <t>1.15</t>
  </si>
  <si>
    <t>Participação em palestra avulsa (presencial ou online)</t>
  </si>
  <si>
    <t>0,1 pt/palestra</t>
  </si>
  <si>
    <t>max 2 pts</t>
  </si>
  <si>
    <t>Total (Item 1) (Máx. 30 pontos) (N1)</t>
  </si>
  <si>
    <t>2. Produção Científica e Tecnológica</t>
  </si>
  <si>
    <r>
      <rPr>
        <rFont val="Arial"/>
        <color rgb="FF000000"/>
        <sz val="8.0"/>
      </rPr>
      <t xml:space="preserve">Artigos Publicados (ou com carta de aceite)  na área de Ciências Veterinárias, Biológicas e da Saúde em Periódico, com corpo editorial e indexada - </t>
    </r>
    <r>
      <rPr>
        <rFont val="Arial"/>
        <b/>
        <color rgb="FF000000"/>
        <sz val="8.0"/>
      </rPr>
      <t>JCR &gt;2,5</t>
    </r>
  </si>
  <si>
    <t>5,0 pts/artigo</t>
  </si>
  <si>
    <t>max. 40 pts</t>
  </si>
  <si>
    <r>
      <rPr>
        <rFont val="Arial"/>
        <color rgb="FF000000"/>
        <sz val="8.0"/>
      </rPr>
      <t xml:space="preserve">Artigos Publicados (ou com carta de aceite)  na área de Ciências Veterinárias, Biológicas e da Saúde em Periódico, com corpo editorial e indexada - </t>
    </r>
    <r>
      <rPr>
        <rFont val="Arial"/>
        <b/>
        <color rgb="FF000000"/>
        <sz val="8.0"/>
      </rPr>
      <t>1,5 ≥ JCR ≤ 2,5</t>
    </r>
  </si>
  <si>
    <t>4,0 pts/artigo</t>
  </si>
  <si>
    <t>max. 30 pts</t>
  </si>
  <si>
    <r>
      <rPr>
        <rFont val="Aptos"/>
        <color rgb="FF000000"/>
        <sz val="8.0"/>
      </rPr>
      <t xml:space="preserve">Artigos Publicados (ou com carta de aceite)  na área de Ciências Veterinárias, Biológicas e da Saúde em Periódico, com corpo editorial e indexada - </t>
    </r>
    <r>
      <rPr>
        <rFont val="Aptos"/>
        <b/>
        <color rgb="FF000000"/>
        <sz val="8.0"/>
      </rPr>
      <t>1,0 ≥ JCR &lt; 1,5</t>
    </r>
  </si>
  <si>
    <t>3,0 pts/artigo</t>
  </si>
  <si>
    <t>max. 20 pts</t>
  </si>
  <si>
    <t>2.4</t>
  </si>
  <si>
    <r>
      <rPr>
        <rFont val="Aptos"/>
        <color rgb="FF000000"/>
        <sz val="8.0"/>
      </rPr>
      <t xml:space="preserve">Artigos Publicados (ou com carta de aceite)  na área de Ciências Veterinárias, Biológicas e da Saúde em Periódico, com corpo editorial e indexada - </t>
    </r>
    <r>
      <rPr>
        <rFont val="Aptos"/>
        <b/>
        <color rgb="FF000000"/>
        <sz val="8.0"/>
      </rPr>
      <t>0,5 ≤ JCR &lt; 1,0</t>
    </r>
  </si>
  <si>
    <t>2,0 pts/artigo</t>
  </si>
  <si>
    <t>2.5</t>
  </si>
  <si>
    <r>
      <rPr>
        <rFont val="Aptos"/>
        <color rgb="FF000000"/>
        <sz val="8.0"/>
      </rPr>
      <t xml:space="preserve">Artigos Publicados (ou com carta de aceite)  na área de Ciências Veterinárias, Biológicas e da Saúde em Periódico, com corpo editorial e indexada - </t>
    </r>
    <r>
      <rPr>
        <rFont val="Aptos"/>
        <b/>
        <color rgb="FF000000"/>
        <sz val="8.0"/>
      </rPr>
      <t>JCR &lt; 0,5</t>
    </r>
  </si>
  <si>
    <t>1,0 pts/artigo</t>
  </si>
  <si>
    <t>2.6</t>
  </si>
  <si>
    <r>
      <rPr>
        <rFont val="Aptos"/>
        <color rgb="FF000000"/>
        <sz val="8.0"/>
      </rPr>
      <t xml:space="preserve">Artigos Publicados (ou com carta de aceite)  na área de Ciências Veterinárias, Biológicas e da Saúde em Periódico, com corpo editorial e indexada - </t>
    </r>
    <r>
      <rPr>
        <rFont val="Aptos"/>
        <b/>
        <color rgb="FF000000"/>
        <sz val="8.0"/>
      </rPr>
      <t>sem JCR</t>
    </r>
  </si>
  <si>
    <t>0,5 pts/artigo</t>
  </si>
  <si>
    <t>max. 5 pts</t>
  </si>
  <si>
    <t>2.7</t>
  </si>
  <si>
    <t>Resumos Publicados em Anais de Eventos Científicos na área de Ciências Veterinárias, Biológicas e da Saúde</t>
  </si>
  <si>
    <t>1,0pt/resumo</t>
  </si>
  <si>
    <t>2.8</t>
  </si>
  <si>
    <t xml:space="preserve">Resumos Apresentados em Eventos Científicos na área de Ciências Veterinárias, Biológicas e da Saúde em Periódico </t>
  </si>
  <si>
    <t xml:space="preserve">0,5 pts/resumo </t>
  </si>
  <si>
    <t xml:space="preserve">max. 15 pts </t>
  </si>
  <si>
    <t>2.9</t>
  </si>
  <si>
    <t xml:space="preserve">Publicação de Livro como autor   </t>
  </si>
  <si>
    <t>5,0 pts/livro</t>
  </si>
  <si>
    <t xml:space="preserve"> max. 10 pts</t>
  </si>
  <si>
    <t>2.10</t>
  </si>
  <si>
    <t>Publicação de Capítulo de Livro e demais autores</t>
  </si>
  <si>
    <t xml:space="preserve"> 2,5 pts/capítulo</t>
  </si>
  <si>
    <t>2.11</t>
  </si>
  <si>
    <t xml:space="preserve">Publicação em revistas (magazines), boletins e folhetos técnicos na área de Ciências Veterinárias, Biológicas e da Saúde   </t>
  </si>
  <si>
    <t>1,0 pt/trabalho</t>
  </si>
  <si>
    <t>2.12</t>
  </si>
  <si>
    <t>Patentes depositada na área de Ciências Veterinárias, Biológicas e da Saúde</t>
  </si>
  <si>
    <t>5,0 pts/patente</t>
  </si>
  <si>
    <t>max 20 pts</t>
  </si>
  <si>
    <t>2.13</t>
  </si>
  <si>
    <t>Patente concedida na área de Ciências Veterinárias, Biológicas e da Saúde</t>
  </si>
  <si>
    <t>10,0 pts/patente</t>
  </si>
  <si>
    <t>2.14</t>
  </si>
  <si>
    <t>Patente licenciada na área de Ciências Veterinárias, Biológicas e da Saúde</t>
  </si>
  <si>
    <t>20,0 pts/patente</t>
  </si>
  <si>
    <t>2.15</t>
  </si>
  <si>
    <t>Prêmios obtidos em Eventos Científicos na área de Ciências Veterinárias, Biológicas e da Saúde</t>
  </si>
  <si>
    <t>1,0 pt/prêmio</t>
  </si>
  <si>
    <t xml:space="preserve"> max. 3,0 pts</t>
  </si>
  <si>
    <t>Total (Item 2) (Máx. 40 pontos )  (N2)</t>
  </si>
  <si>
    <t xml:space="preserve">  </t>
  </si>
  <si>
    <t>3.  Experiência Profissional relacionada às Ciências Veterinárias, Biológicas e da Saúde</t>
  </si>
  <si>
    <t xml:space="preserve">Trabalho Remunerado </t>
  </si>
  <si>
    <t>0,3 pts/mês</t>
  </si>
  <si>
    <t xml:space="preserve">Palestras ministradas ou equivalentes, participação em bancas de conclusão de curso </t>
  </si>
  <si>
    <t>1 ponto</t>
  </si>
  <si>
    <t xml:space="preserve"> max. 10 pts </t>
  </si>
  <si>
    <t xml:space="preserve">Aulas e cursos ministrados em Ensino Fundamental, Ensino Técnico, Médio, Ensino Superior, Especializações . </t>
  </si>
  <si>
    <t>0,1 ponto/hora</t>
  </si>
  <si>
    <t>máx. 15 pts</t>
  </si>
  <si>
    <t xml:space="preserve">Orientações e/ou co-orientações em estágios oficiais, monitoria, iniciação científica, monografia de final de curso, aperfeiçoamento ou apoio técnico  </t>
  </si>
  <si>
    <t>1 ponto/orientado</t>
  </si>
  <si>
    <t xml:space="preserve"> máx. 10 pts </t>
  </si>
  <si>
    <t>Orientação e/ou preceptoria em cursos de especialização na área de Ciências Veterinárias, Biológicas e da Saúde</t>
  </si>
  <si>
    <t>1 ponto/semestre</t>
  </si>
  <si>
    <t xml:space="preserve">Consultoria a órgãos oficiais na área de Ciências Veterinárias, Biológicas e da Saúde  </t>
  </si>
  <si>
    <t>2,5 pts/consultoria</t>
  </si>
  <si>
    <t>Participação em Convênios/Contrato  (Parceria com empresas públicas ou privadas)</t>
  </si>
  <si>
    <t>2,0 pts/participação</t>
  </si>
  <si>
    <t>Participação em projetos de pesquisa financiados por instituições públicas ou privadas</t>
  </si>
  <si>
    <r>
      <rPr>
        <rFont val="Aptos"/>
        <b/>
        <color rgb="FF000000"/>
        <sz val="8.0"/>
      </rPr>
      <t>Total (Item 3) (Máx.</t>
    </r>
    <r>
      <rPr>
        <rFont val="Aptos"/>
        <b/>
        <color rgb="FFFF0000"/>
        <sz val="8.0"/>
      </rPr>
      <t xml:space="preserve"> </t>
    </r>
    <r>
      <rPr>
        <rFont val="Aptos"/>
        <b/>
        <color rgb="FF000000"/>
        <sz val="8.0"/>
      </rPr>
      <t>30 pontos) (N3)</t>
    </r>
  </si>
  <si>
    <t>NOTA FINAL = (N1+N2+N3 )</t>
  </si>
  <si>
    <t>APÓS PREENCHER SELECIONE A TABELA E IMPRIMA EM PDF COM A SEGUINTE CONFIGURAÇÃO: MODO RETRATO, MARGENS ESTREITAS E AJUSTAR A IMPRESSÃO A PÁGINA.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</si>
</sst>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.m"/>
  </numFmts>
  <fonts count="14">
    <font>
      <sz val="11.0"/>
      <color theme="1"/>
      <name val="Arial"/>
      <scheme val="minor"/>
    </font>
    <font>
      <b/>
      <sz val="11.0"/>
      <color theme="1"/>
      <name val="Aptos"/>
    </font>
    <font/>
    <font>
      <sz val="11.0"/>
      <color theme="1"/>
      <name val="Aptos"/>
    </font>
    <font>
      <b/>
      <sz val="10.0"/>
      <color theme="1"/>
      <name val="Aptos"/>
    </font>
    <font>
      <b/>
      <sz val="8.0"/>
      <color rgb="FF000000"/>
      <name val="Aptos"/>
    </font>
    <font>
      <b/>
      <sz val="8.0"/>
      <color theme="1"/>
      <name val="Aptos"/>
    </font>
    <font>
      <sz val="8.0"/>
      <color theme="1"/>
      <name val="Aptos"/>
    </font>
    <font>
      <sz val="8.0"/>
      <color rgb="FF000000"/>
      <name val="Aptos"/>
    </font>
    <font>
      <sz val="8.0"/>
      <color rgb="FF000000"/>
      <name val="Arial"/>
    </font>
    <font>
      <sz val="8.0"/>
      <color theme="1"/>
      <name val="Arial"/>
    </font>
    <font>
      <b/>
      <sz val="10.0"/>
      <color rgb="FF000000"/>
      <name val="Aptos"/>
    </font>
    <font>
      <sz val="10.0"/>
      <color rgb="FF000000"/>
      <name val="Aptos"/>
    </font>
    <font>
      <sz val="10.0"/>
      <color theme="1"/>
      <name val="Aptos"/>
    </font>
  </fonts>
  <fills count="9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center"/>
    </xf>
    <xf borderId="4" fillId="4" fontId="5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4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4" fontId="6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0" fillId="0" fontId="7" numFmtId="0" xfId="0" applyFont="1"/>
    <xf borderId="11" fillId="0" fontId="2" numFmtId="0" xfId="0" applyBorder="1" applyFont="1"/>
    <xf borderId="12" fillId="0" fontId="2" numFmtId="0" xfId="0" applyBorder="1" applyFont="1"/>
    <xf borderId="13" fillId="4" fontId="5" numFmtId="0" xfId="0" applyAlignment="1" applyBorder="1" applyFont="1">
      <alignment horizontal="center" shrinkToFit="0" vertical="center" wrapText="1"/>
    </xf>
    <xf borderId="13" fillId="4" fontId="6" numFmtId="0" xfId="0" applyAlignment="1" applyBorder="1" applyFont="1">
      <alignment horizontal="center" vertical="center"/>
    </xf>
    <xf borderId="13" fillId="0" fontId="7" numFmtId="164" xfId="0" applyAlignment="1" applyBorder="1" applyFont="1" applyNumberFormat="1">
      <alignment horizontal="center" vertical="center"/>
    </xf>
    <xf borderId="13" fillId="0" fontId="8" numFmtId="0" xfId="0" applyAlignment="1" applyBorder="1" applyFont="1">
      <alignment horizontal="left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vertical="center"/>
    </xf>
    <xf borderId="13" fillId="5" fontId="7" numFmtId="0" xfId="0" applyAlignment="1" applyBorder="1" applyFill="1" applyFont="1">
      <alignment horizontal="center" vertical="center"/>
    </xf>
    <xf borderId="13" fillId="0" fontId="9" numFmtId="0" xfId="0" applyAlignment="1" applyBorder="1" applyFont="1">
      <alignment horizontal="left" shrinkToFit="0" vertical="center" wrapText="1"/>
    </xf>
    <xf borderId="13" fillId="0" fontId="9" numFmtId="0" xfId="0" applyAlignment="1" applyBorder="1" applyFont="1">
      <alignment horizontal="center" readingOrder="0" shrinkToFit="0" vertical="center" wrapText="1"/>
    </xf>
    <xf borderId="13" fillId="0" fontId="10" numFmtId="0" xfId="0" applyAlignment="1" applyBorder="1" applyFont="1">
      <alignment horizontal="center" vertical="center"/>
    </xf>
    <xf borderId="13" fillId="0" fontId="9" numFmtId="0" xfId="0" applyAlignment="1" applyBorder="1" applyFont="1">
      <alignment horizontal="center" shrinkToFit="0" vertical="center" wrapText="1"/>
    </xf>
    <xf borderId="13" fillId="0" fontId="10" numFmtId="0" xfId="0" applyAlignment="1" applyBorder="1" applyFont="1">
      <alignment horizontal="center" readingOrder="0" vertical="center"/>
    </xf>
    <xf borderId="13" fillId="0" fontId="10" numFmtId="0" xfId="0" applyAlignment="1" applyBorder="1" applyFont="1">
      <alignment horizontal="center" shrinkToFit="0" wrapText="1"/>
    </xf>
    <xf borderId="13" fillId="0" fontId="10" numFmtId="0" xfId="0" applyAlignment="1" applyBorder="1" applyFont="1">
      <alignment horizontal="center"/>
    </xf>
    <xf borderId="13" fillId="0" fontId="10" numFmtId="164" xfId="0" applyAlignment="1" applyBorder="1" applyFont="1" applyNumberFormat="1">
      <alignment horizontal="center" vertical="center"/>
    </xf>
    <xf borderId="13" fillId="0" fontId="7" numFmtId="0" xfId="0" applyAlignment="1" applyBorder="1" applyFont="1">
      <alignment horizontal="left" shrinkToFit="0" vertical="center" wrapText="1"/>
    </xf>
    <xf borderId="13" fillId="0" fontId="9" numFmtId="0" xfId="0" applyAlignment="1" applyBorder="1" applyFont="1">
      <alignment horizontal="left" readingOrder="0" shrinkToFit="0" vertical="center" wrapText="1"/>
    </xf>
    <xf borderId="13" fillId="0" fontId="7" numFmtId="0" xfId="0" applyAlignment="1" applyBorder="1" applyFont="1">
      <alignment shrinkToFit="0" vertical="center" wrapText="1"/>
    </xf>
    <xf borderId="13" fillId="0" fontId="7" numFmtId="0" xfId="0" applyAlignment="1" applyBorder="1" applyFont="1">
      <alignment horizontal="center"/>
    </xf>
    <xf borderId="1" fillId="4" fontId="5" numFmtId="0" xfId="0" applyAlignment="1" applyBorder="1" applyFont="1">
      <alignment horizontal="left" shrinkToFit="0" vertical="center" wrapText="1"/>
    </xf>
    <xf borderId="13" fillId="4" fontId="8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4" fontId="6" numFmtId="0" xfId="0" applyAlignment="1" applyBorder="1" applyFont="1">
      <alignment horizontal="center" vertical="center"/>
    </xf>
    <xf borderId="1" fillId="6" fontId="5" numFmtId="0" xfId="0" applyAlignment="1" applyBorder="1" applyFill="1" applyFont="1">
      <alignment horizontal="left" shrinkToFit="0" vertical="center" wrapText="1"/>
    </xf>
    <xf borderId="13" fillId="6" fontId="5" numFmtId="0" xfId="0" applyAlignment="1" applyBorder="1" applyFont="1">
      <alignment horizontal="center" shrinkToFit="0" vertical="center" wrapText="1"/>
    </xf>
    <xf borderId="13" fillId="6" fontId="7" numFmtId="0" xfId="0" applyAlignment="1" applyBorder="1" applyFont="1">
      <alignment horizontal="center" vertical="center"/>
    </xf>
    <xf borderId="13" fillId="6" fontId="6" numFmtId="0" xfId="0" applyAlignment="1" applyBorder="1" applyFont="1">
      <alignment horizontal="center" vertical="center"/>
    </xf>
    <xf borderId="4" fillId="7" fontId="5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" fillId="5" fontId="5" numFmtId="0" xfId="0" applyAlignment="1" applyBorder="1" applyFont="1">
      <alignment horizontal="left" shrinkToFit="0" vertical="center" wrapText="1"/>
    </xf>
    <xf borderId="13" fillId="5" fontId="8" numFmtId="0" xfId="0" applyAlignment="1" applyBorder="1" applyFont="1">
      <alignment horizontal="center" shrinkToFit="0" vertical="center" wrapText="1"/>
    </xf>
    <xf borderId="13" fillId="5" fontId="6" numFmtId="0" xfId="0" applyAlignment="1" applyBorder="1" applyFont="1">
      <alignment horizontal="center" vertical="center"/>
    </xf>
    <xf borderId="1" fillId="2" fontId="11" numFmtId="0" xfId="0" applyAlignment="1" applyBorder="1" applyFont="1">
      <alignment horizontal="left" shrinkToFit="0" vertical="center" wrapText="1"/>
    </xf>
    <xf borderId="13" fillId="2" fontId="12" numFmtId="0" xfId="0" applyAlignment="1" applyBorder="1" applyFont="1">
      <alignment horizontal="center" shrinkToFit="0" vertical="center" wrapText="1"/>
    </xf>
    <xf borderId="13" fillId="2" fontId="13" numFmtId="0" xfId="0" applyAlignment="1" applyBorder="1" applyFont="1">
      <alignment horizontal="center" vertical="center"/>
    </xf>
    <xf borderId="13" fillId="2" fontId="4" numFmtId="0" xfId="0" applyAlignment="1" applyBorder="1" applyFont="1">
      <alignment horizontal="center" vertical="center"/>
    </xf>
    <xf borderId="0" fillId="0" fontId="13" numFmtId="0" xfId="0" applyFont="1"/>
    <xf borderId="1" fillId="8" fontId="4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0" fillId="0" fontId="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52.25"/>
    <col customWidth="1" min="3" max="3" width="12.5"/>
    <col customWidth="1" min="4" max="4" width="8.25"/>
    <col customWidth="1" min="5" max="5" width="8.75"/>
    <col customWidth="1" min="6" max="6" width="7.38"/>
    <col customWidth="1" min="7" max="7" width="6.88"/>
    <col customWidth="1" min="8" max="26" width="7.63"/>
  </cols>
  <sheetData>
    <row r="1" ht="15.0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6" t="s">
        <v>2</v>
      </c>
      <c r="B3" s="7"/>
      <c r="C3" s="8" t="s">
        <v>3</v>
      </c>
      <c r="D3" s="9"/>
      <c r="E3" s="10" t="s">
        <v>4</v>
      </c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2.75" customHeight="1">
      <c r="A4" s="14"/>
      <c r="B4" s="15"/>
      <c r="C4" s="14"/>
      <c r="D4" s="15"/>
      <c r="E4" s="16" t="s">
        <v>5</v>
      </c>
      <c r="F4" s="17" t="s">
        <v>6</v>
      </c>
      <c r="G4" s="17" t="s">
        <v>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2.0" customHeight="1">
      <c r="A5" s="18">
        <v>44927.0</v>
      </c>
      <c r="B5" s="19" t="s">
        <v>8</v>
      </c>
      <c r="C5" s="20" t="s">
        <v>9</v>
      </c>
      <c r="D5" s="21" t="s">
        <v>10</v>
      </c>
      <c r="E5" s="22"/>
      <c r="F5" s="21">
        <f>E5*5</f>
        <v>0</v>
      </c>
      <c r="G5" s="21">
        <f>IF(F5&gt;20,20,F5)</f>
        <v>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3.5" customHeight="1">
      <c r="A6" s="18">
        <v>44958.0</v>
      </c>
      <c r="B6" s="23" t="s">
        <v>11</v>
      </c>
      <c r="C6" s="24" t="s">
        <v>12</v>
      </c>
      <c r="D6" s="25" t="s">
        <v>13</v>
      </c>
      <c r="E6" s="22"/>
      <c r="F6" s="21">
        <f>E6*3</f>
        <v>0</v>
      </c>
      <c r="G6" s="21">
        <f>IF(F6&gt;12,12,F6)</f>
        <v>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2.0" customHeight="1">
      <c r="A7" s="18">
        <v>44986.0</v>
      </c>
      <c r="B7" s="19" t="s">
        <v>14</v>
      </c>
      <c r="C7" s="20" t="s">
        <v>15</v>
      </c>
      <c r="D7" s="21" t="s">
        <v>16</v>
      </c>
      <c r="E7" s="22"/>
      <c r="F7" s="21">
        <f>E7*5</f>
        <v>0</v>
      </c>
      <c r="G7" s="21">
        <f t="shared" ref="G7:G9" si="1">IF(F7&gt;10,10,F7)</f>
        <v>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0" customHeight="1">
      <c r="A8" s="18">
        <v>45017.0</v>
      </c>
      <c r="B8" s="23" t="s">
        <v>17</v>
      </c>
      <c r="C8" s="24" t="s">
        <v>18</v>
      </c>
      <c r="D8" s="21" t="s">
        <v>16</v>
      </c>
      <c r="E8" s="22"/>
      <c r="F8" s="21">
        <f>E8*2.5</f>
        <v>0</v>
      </c>
      <c r="G8" s="21">
        <f t="shared" si="1"/>
        <v>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2.0" customHeight="1">
      <c r="A9" s="18">
        <v>45047.0</v>
      </c>
      <c r="B9" s="19" t="s">
        <v>19</v>
      </c>
      <c r="C9" s="20" t="s">
        <v>20</v>
      </c>
      <c r="D9" s="21" t="s">
        <v>16</v>
      </c>
      <c r="E9" s="22"/>
      <c r="F9" s="21">
        <f>E9*1</f>
        <v>0</v>
      </c>
      <c r="G9" s="21">
        <f t="shared" si="1"/>
        <v>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0.5" customHeight="1">
      <c r="A10" s="18">
        <v>45078.0</v>
      </c>
      <c r="B10" s="19" t="s">
        <v>21</v>
      </c>
      <c r="C10" s="26" t="s">
        <v>22</v>
      </c>
      <c r="D10" s="27" t="s">
        <v>23</v>
      </c>
      <c r="E10" s="22"/>
      <c r="F10" s="21">
        <f>E10*10</f>
        <v>0</v>
      </c>
      <c r="G10" s="21">
        <f>IF(F10&gt;10,10,F10)</f>
        <v>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2.0" customHeight="1">
      <c r="A11" s="18">
        <v>45108.0</v>
      </c>
      <c r="B11" s="19" t="s">
        <v>24</v>
      </c>
      <c r="C11" s="26" t="s">
        <v>25</v>
      </c>
      <c r="D11" s="25" t="s">
        <v>26</v>
      </c>
      <c r="E11" s="22"/>
      <c r="F11" s="21">
        <f>E11*15</f>
        <v>0</v>
      </c>
      <c r="G11" s="21">
        <f t="shared" ref="G11:G13" si="2">IF(F11&gt;10,10,F11)</f>
        <v>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9.75" customHeight="1">
      <c r="A12" s="18">
        <v>45139.0</v>
      </c>
      <c r="B12" s="19" t="s">
        <v>27</v>
      </c>
      <c r="C12" s="20" t="s">
        <v>28</v>
      </c>
      <c r="D12" s="21" t="s">
        <v>29</v>
      </c>
      <c r="E12" s="22"/>
      <c r="F12" s="21">
        <f t="shared" ref="F12:F13" si="3">E12*0.5</f>
        <v>0</v>
      </c>
      <c r="G12" s="21">
        <f t="shared" si="2"/>
        <v>0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1.0" customHeight="1">
      <c r="A13" s="18">
        <v>45170.0</v>
      </c>
      <c r="B13" s="19" t="s">
        <v>30</v>
      </c>
      <c r="C13" s="20" t="s">
        <v>31</v>
      </c>
      <c r="D13" s="21" t="s">
        <v>32</v>
      </c>
      <c r="E13" s="22"/>
      <c r="F13" s="21">
        <f t="shared" si="3"/>
        <v>0</v>
      </c>
      <c r="G13" s="21">
        <f t="shared" si="2"/>
        <v>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9.75" customHeight="1">
      <c r="A14" s="18">
        <v>45200.0</v>
      </c>
      <c r="B14" s="23" t="s">
        <v>33</v>
      </c>
      <c r="C14" s="28" t="s">
        <v>34</v>
      </c>
      <c r="D14" s="29" t="s">
        <v>35</v>
      </c>
      <c r="E14" s="22"/>
      <c r="F14" s="21">
        <f t="shared" ref="F14:F15" si="4">E14*20</f>
        <v>0</v>
      </c>
      <c r="G14" s="21">
        <f t="shared" ref="G14:G15" si="5">IF(F14&gt;20,20,F14)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3.5" customHeight="1">
      <c r="A15" s="30">
        <v>45962.0</v>
      </c>
      <c r="B15" s="23" t="s">
        <v>36</v>
      </c>
      <c r="C15" s="28" t="s">
        <v>34</v>
      </c>
      <c r="D15" s="29" t="s">
        <v>35</v>
      </c>
      <c r="E15" s="22"/>
      <c r="F15" s="21">
        <f t="shared" si="4"/>
        <v>0</v>
      </c>
      <c r="G15" s="21">
        <f t="shared" si="5"/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3.5" customHeight="1">
      <c r="A16" s="30">
        <v>45992.0</v>
      </c>
      <c r="B16" s="19" t="s">
        <v>37</v>
      </c>
      <c r="C16" s="24" t="s">
        <v>38</v>
      </c>
      <c r="D16" s="21" t="s">
        <v>39</v>
      </c>
      <c r="E16" s="22"/>
      <c r="F16" s="21">
        <f>E16*0.1</f>
        <v>0</v>
      </c>
      <c r="G16" s="21">
        <f t="shared" ref="G16:G17" si="6">IF(F16&gt;10,10,F16)</f>
        <v>0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25.5" customHeight="1">
      <c r="A17" s="25" t="s">
        <v>40</v>
      </c>
      <c r="B17" s="31" t="s">
        <v>41</v>
      </c>
      <c r="C17" s="27" t="s">
        <v>42</v>
      </c>
      <c r="D17" s="21" t="s">
        <v>39</v>
      </c>
      <c r="E17" s="22"/>
      <c r="F17" s="21">
        <f t="shared" ref="F17:F18" si="7">E17*1</f>
        <v>0</v>
      </c>
      <c r="G17" s="21">
        <f t="shared" si="6"/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20.25" customHeight="1">
      <c r="A18" s="25" t="s">
        <v>43</v>
      </c>
      <c r="B18" s="32" t="s">
        <v>44</v>
      </c>
      <c r="C18" s="27" t="s">
        <v>45</v>
      </c>
      <c r="D18" s="21" t="s">
        <v>46</v>
      </c>
      <c r="E18" s="22"/>
      <c r="F18" s="21">
        <f t="shared" si="7"/>
        <v>0</v>
      </c>
      <c r="G18" s="21">
        <f>IF(F18&gt;5,5,F18)</f>
        <v>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29" t="s">
        <v>47</v>
      </c>
      <c r="B19" s="33" t="s">
        <v>48</v>
      </c>
      <c r="C19" s="27" t="s">
        <v>49</v>
      </c>
      <c r="D19" s="34" t="s">
        <v>50</v>
      </c>
      <c r="E19" s="22"/>
      <c r="F19" s="21">
        <f>E19*0.1</f>
        <v>0</v>
      </c>
      <c r="G19" s="21">
        <f>IF(F19&gt;2,2,F19)</f>
        <v>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9.75" customHeight="1">
      <c r="A20" s="35" t="s">
        <v>51</v>
      </c>
      <c r="B20" s="3"/>
      <c r="C20" s="36"/>
      <c r="D20" s="37"/>
      <c r="E20" s="17"/>
      <c r="F20" s="17">
        <f>SUM(F5:F19)</f>
        <v>0</v>
      </c>
      <c r="G20" s="17">
        <f>MIN(30,SUM(G5:G19))</f>
        <v>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3.5" customHeight="1">
      <c r="A21" s="38" t="s">
        <v>52</v>
      </c>
      <c r="B21" s="2"/>
      <c r="C21" s="2"/>
      <c r="D21" s="2"/>
      <c r="E21" s="2"/>
      <c r="F21" s="2"/>
      <c r="G21" s="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2.0" customHeight="1">
      <c r="A22" s="6" t="s">
        <v>2</v>
      </c>
      <c r="B22" s="7"/>
      <c r="C22" s="6" t="s">
        <v>3</v>
      </c>
      <c r="D22" s="7"/>
      <c r="E22" s="39" t="s">
        <v>4</v>
      </c>
      <c r="F22" s="2"/>
      <c r="G22" s="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3.5" customHeight="1">
      <c r="A23" s="14"/>
      <c r="B23" s="15"/>
      <c r="C23" s="14"/>
      <c r="D23" s="15"/>
      <c r="E23" s="16" t="s">
        <v>5</v>
      </c>
      <c r="F23" s="17" t="s">
        <v>6</v>
      </c>
      <c r="G23" s="17" t="s">
        <v>7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34.5" customHeight="1">
      <c r="A24" s="18">
        <v>44928.0</v>
      </c>
      <c r="B24" s="19" t="s">
        <v>53</v>
      </c>
      <c r="C24" s="21" t="s">
        <v>54</v>
      </c>
      <c r="D24" s="20" t="s">
        <v>55</v>
      </c>
      <c r="E24" s="22"/>
      <c r="F24" s="21">
        <f>E24*5</f>
        <v>0</v>
      </c>
      <c r="G24" s="21">
        <f t="shared" ref="G24:G25" si="8">IF(F24&gt;40,40,F24)</f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32.25" customHeight="1">
      <c r="A25" s="18">
        <v>44959.0</v>
      </c>
      <c r="B25" s="19" t="s">
        <v>56</v>
      </c>
      <c r="C25" s="20" t="s">
        <v>57</v>
      </c>
      <c r="D25" s="21" t="s">
        <v>58</v>
      </c>
      <c r="E25" s="22"/>
      <c r="F25" s="21">
        <f>E25*3</f>
        <v>0</v>
      </c>
      <c r="G25" s="21">
        <f t="shared" si="8"/>
        <v>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33.0" customHeight="1">
      <c r="A26" s="18">
        <v>44987.0</v>
      </c>
      <c r="B26" s="19" t="s">
        <v>59</v>
      </c>
      <c r="C26" s="20" t="s">
        <v>60</v>
      </c>
      <c r="D26" s="21" t="s">
        <v>61</v>
      </c>
      <c r="E26" s="22"/>
      <c r="F26" s="21">
        <f t="shared" ref="F26:F29" si="9">E26*2</f>
        <v>0</v>
      </c>
      <c r="G26" s="21">
        <f t="shared" ref="G26:G29" si="10">IF(F26&gt;20,20,F26)</f>
        <v>0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25.5" customHeight="1">
      <c r="A27" s="18" t="s">
        <v>62</v>
      </c>
      <c r="B27" s="19" t="s">
        <v>63</v>
      </c>
      <c r="C27" s="20" t="s">
        <v>64</v>
      </c>
      <c r="D27" s="21" t="s">
        <v>39</v>
      </c>
      <c r="E27" s="22"/>
      <c r="F27" s="21">
        <f t="shared" si="9"/>
        <v>0</v>
      </c>
      <c r="G27" s="21">
        <f t="shared" si="10"/>
        <v>0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25.5" customHeight="1">
      <c r="A28" s="18" t="s">
        <v>65</v>
      </c>
      <c r="B28" s="19" t="s">
        <v>66</v>
      </c>
      <c r="C28" s="20" t="s">
        <v>67</v>
      </c>
      <c r="D28" s="21" t="s">
        <v>39</v>
      </c>
      <c r="E28" s="22"/>
      <c r="F28" s="21">
        <f t="shared" si="9"/>
        <v>0</v>
      </c>
      <c r="G28" s="21">
        <f t="shared" si="10"/>
        <v>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25.5" customHeight="1">
      <c r="A29" s="18" t="s">
        <v>68</v>
      </c>
      <c r="B29" s="19" t="s">
        <v>69</v>
      </c>
      <c r="C29" s="20" t="s">
        <v>70</v>
      </c>
      <c r="D29" s="21" t="s">
        <v>71</v>
      </c>
      <c r="E29" s="22"/>
      <c r="F29" s="21">
        <f t="shared" si="9"/>
        <v>0</v>
      </c>
      <c r="G29" s="21">
        <f t="shared" si="10"/>
        <v>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22.5" customHeight="1">
      <c r="A30" s="18" t="s">
        <v>72</v>
      </c>
      <c r="B30" s="19" t="s">
        <v>73</v>
      </c>
      <c r="C30" s="27" t="s">
        <v>74</v>
      </c>
      <c r="D30" s="20" t="s">
        <v>39</v>
      </c>
      <c r="E30" s="22"/>
      <c r="F30" s="21">
        <f>E30*1</f>
        <v>0</v>
      </c>
      <c r="G30" s="21">
        <f>IF(F30&gt;10,10,F30)</f>
        <v>0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21.75" customHeight="1">
      <c r="A31" s="18" t="s">
        <v>75</v>
      </c>
      <c r="B31" s="19" t="s">
        <v>76</v>
      </c>
      <c r="C31" s="20" t="s">
        <v>77</v>
      </c>
      <c r="D31" s="21" t="s">
        <v>78</v>
      </c>
      <c r="E31" s="22"/>
      <c r="F31" s="21">
        <f>E31*0.5</f>
        <v>0</v>
      </c>
      <c r="G31" s="21">
        <f>IF(F31&gt;15,15,F31)</f>
        <v>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8" t="s">
        <v>79</v>
      </c>
      <c r="B32" s="19" t="s">
        <v>80</v>
      </c>
      <c r="C32" s="20" t="s">
        <v>81</v>
      </c>
      <c r="D32" s="21" t="s">
        <v>82</v>
      </c>
      <c r="E32" s="22"/>
      <c r="F32" s="21">
        <f>E32*5</f>
        <v>0</v>
      </c>
      <c r="G32" s="21">
        <f>IF(F32&gt;10,10,F32)</f>
        <v>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3.5" customHeight="1">
      <c r="A33" s="18" t="s">
        <v>83</v>
      </c>
      <c r="B33" s="23" t="s">
        <v>84</v>
      </c>
      <c r="C33" s="20" t="s">
        <v>85</v>
      </c>
      <c r="D33" s="21" t="s">
        <v>71</v>
      </c>
      <c r="E33" s="22"/>
      <c r="F33" s="21">
        <f>E33*2.5</f>
        <v>0</v>
      </c>
      <c r="G33" s="21">
        <f t="shared" ref="G33:G34" si="11">IF(F33&gt;5,5,F33)</f>
        <v>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21.75" customHeight="1">
      <c r="A34" s="18" t="s">
        <v>86</v>
      </c>
      <c r="B34" s="19" t="s">
        <v>87</v>
      </c>
      <c r="C34" s="24" t="s">
        <v>88</v>
      </c>
      <c r="D34" s="21" t="s">
        <v>71</v>
      </c>
      <c r="E34" s="22"/>
      <c r="F34" s="21">
        <f>E34*1</f>
        <v>0</v>
      </c>
      <c r="G34" s="21">
        <f t="shared" si="11"/>
        <v>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0" customHeight="1">
      <c r="A35" s="18" t="s">
        <v>89</v>
      </c>
      <c r="B35" s="19" t="s">
        <v>90</v>
      </c>
      <c r="C35" s="20" t="s">
        <v>91</v>
      </c>
      <c r="D35" s="21" t="s">
        <v>92</v>
      </c>
      <c r="E35" s="22"/>
      <c r="F35" s="21">
        <f>E35*5</f>
        <v>0</v>
      </c>
      <c r="G35" s="21">
        <f t="shared" ref="G35:G37" si="12">IF(F35&gt;20,20,F35)</f>
        <v>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0" customHeight="1">
      <c r="A36" s="18" t="s">
        <v>93</v>
      </c>
      <c r="B36" s="19" t="s">
        <v>94</v>
      </c>
      <c r="C36" s="21" t="s">
        <v>95</v>
      </c>
      <c r="D36" s="21" t="s">
        <v>92</v>
      </c>
      <c r="E36" s="22"/>
      <c r="F36" s="21">
        <f>E36*10</f>
        <v>0</v>
      </c>
      <c r="G36" s="21">
        <f t="shared" si="12"/>
        <v>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3.5" customHeight="1">
      <c r="A37" s="18" t="s">
        <v>96</v>
      </c>
      <c r="B37" s="19" t="s">
        <v>97</v>
      </c>
      <c r="C37" s="21" t="s">
        <v>98</v>
      </c>
      <c r="D37" s="21" t="s">
        <v>92</v>
      </c>
      <c r="E37" s="22"/>
      <c r="F37" s="21">
        <f>E37*20</f>
        <v>0</v>
      </c>
      <c r="G37" s="21">
        <f t="shared" si="12"/>
        <v>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20.25" customHeight="1">
      <c r="A38" s="18" t="s">
        <v>99</v>
      </c>
      <c r="B38" s="19" t="s">
        <v>100</v>
      </c>
      <c r="C38" s="24" t="s">
        <v>101</v>
      </c>
      <c r="D38" s="21" t="s">
        <v>102</v>
      </c>
      <c r="E38" s="22"/>
      <c r="F38" s="21">
        <f>E38*1</f>
        <v>0</v>
      </c>
      <c r="G38" s="21">
        <f>IF(F38&gt;3,3,F38)</f>
        <v>0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3.5" customHeight="1">
      <c r="A39" s="40" t="s">
        <v>103</v>
      </c>
      <c r="B39" s="3"/>
      <c r="C39" s="41" t="s">
        <v>104</v>
      </c>
      <c r="D39" s="42"/>
      <c r="E39" s="42"/>
      <c r="F39" s="43">
        <f>SUM(F24:F38)</f>
        <v>0</v>
      </c>
      <c r="G39" s="42">
        <f>MIN(40,SUM(G24:G38))</f>
        <v>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38" t="s">
        <v>105</v>
      </c>
      <c r="B40" s="2"/>
      <c r="C40" s="2"/>
      <c r="D40" s="2"/>
      <c r="E40" s="2"/>
      <c r="F40" s="2"/>
      <c r="G40" s="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9.75" customHeight="1">
      <c r="A41" s="44" t="s">
        <v>2</v>
      </c>
      <c r="B41" s="7"/>
      <c r="C41" s="44" t="s">
        <v>3</v>
      </c>
      <c r="D41" s="7"/>
      <c r="E41" s="39" t="s">
        <v>4</v>
      </c>
      <c r="F41" s="2"/>
      <c r="G41" s="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3.5" customHeight="1">
      <c r="A42" s="14"/>
      <c r="B42" s="15"/>
      <c r="C42" s="14"/>
      <c r="D42" s="15"/>
      <c r="E42" s="16" t="s">
        <v>5</v>
      </c>
      <c r="F42" s="17" t="s">
        <v>6</v>
      </c>
      <c r="G42" s="17" t="s">
        <v>7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3.5" customHeight="1">
      <c r="A43" s="18">
        <v>44929.0</v>
      </c>
      <c r="B43" s="19" t="s">
        <v>106</v>
      </c>
      <c r="C43" s="20" t="s">
        <v>107</v>
      </c>
      <c r="D43" s="21" t="s">
        <v>39</v>
      </c>
      <c r="E43" s="22"/>
      <c r="F43" s="21">
        <f>E43*0.3</f>
        <v>0</v>
      </c>
      <c r="G43" s="21">
        <f t="shared" ref="G43:G44" si="13">IF(F43&gt;10,10,F43)</f>
        <v>0</v>
      </c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9.5" customHeight="1">
      <c r="A44" s="18">
        <v>44960.0</v>
      </c>
      <c r="B44" s="19" t="s">
        <v>108</v>
      </c>
      <c r="C44" s="20" t="s">
        <v>109</v>
      </c>
      <c r="D44" s="21" t="s">
        <v>110</v>
      </c>
      <c r="E44" s="22"/>
      <c r="F44" s="21">
        <f>E44*1</f>
        <v>0</v>
      </c>
      <c r="G44" s="21">
        <f t="shared" si="13"/>
        <v>0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20.25" customHeight="1">
      <c r="A45" s="18">
        <v>44988.0</v>
      </c>
      <c r="B45" s="19" t="s">
        <v>111</v>
      </c>
      <c r="C45" s="20" t="s">
        <v>112</v>
      </c>
      <c r="D45" s="21" t="s">
        <v>113</v>
      </c>
      <c r="E45" s="22"/>
      <c r="F45" s="21">
        <f>E45*0.1</f>
        <v>0</v>
      </c>
      <c r="G45" s="21">
        <f>IF(F45&gt;15,15,F45)</f>
        <v>0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21.0" customHeight="1">
      <c r="A46" s="18">
        <v>45019.0</v>
      </c>
      <c r="B46" s="32" t="s">
        <v>114</v>
      </c>
      <c r="C46" s="20" t="s">
        <v>115</v>
      </c>
      <c r="D46" s="21" t="s">
        <v>116</v>
      </c>
      <c r="E46" s="22"/>
      <c r="F46" s="21">
        <f t="shared" ref="F46:F47" si="14">E46*1</f>
        <v>0</v>
      </c>
      <c r="G46" s="21">
        <f t="shared" ref="G46:G49" si="15">IF(F46&gt;10,10,F46)</f>
        <v>0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21.0" customHeight="1">
      <c r="A47" s="18">
        <v>45049.0</v>
      </c>
      <c r="B47" s="23" t="s">
        <v>117</v>
      </c>
      <c r="C47" s="20" t="s">
        <v>118</v>
      </c>
      <c r="D47" s="21" t="s">
        <v>116</v>
      </c>
      <c r="E47" s="22"/>
      <c r="F47" s="21">
        <f t="shared" si="14"/>
        <v>0</v>
      </c>
      <c r="G47" s="21">
        <f t="shared" si="15"/>
        <v>0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2.0" customHeight="1">
      <c r="A48" s="18">
        <v>45080.0</v>
      </c>
      <c r="B48" s="19" t="s">
        <v>119</v>
      </c>
      <c r="C48" s="20" t="s">
        <v>120</v>
      </c>
      <c r="D48" s="21" t="s">
        <v>32</v>
      </c>
      <c r="E48" s="22"/>
      <c r="F48" s="21">
        <f>E48*2.5</f>
        <v>0</v>
      </c>
      <c r="G48" s="21">
        <f t="shared" si="15"/>
        <v>0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4.25" customHeight="1">
      <c r="A49" s="18">
        <v>45110.0</v>
      </c>
      <c r="B49" s="19" t="s">
        <v>121</v>
      </c>
      <c r="C49" s="20" t="s">
        <v>122</v>
      </c>
      <c r="D49" s="21" t="s">
        <v>39</v>
      </c>
      <c r="E49" s="22"/>
      <c r="F49" s="21">
        <f t="shared" ref="F49:F50" si="16">E49*2</f>
        <v>0</v>
      </c>
      <c r="G49" s="21">
        <f t="shared" si="15"/>
        <v>0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21.0" customHeight="1">
      <c r="A50" s="18">
        <v>45141.0</v>
      </c>
      <c r="B50" s="19" t="s">
        <v>123</v>
      </c>
      <c r="C50" s="20" t="s">
        <v>122</v>
      </c>
      <c r="D50" s="21" t="s">
        <v>61</v>
      </c>
      <c r="E50" s="22"/>
      <c r="F50" s="21">
        <f t="shared" si="16"/>
        <v>0</v>
      </c>
      <c r="G50" s="21">
        <f>IF(F50&gt;20,20,F50)</f>
        <v>0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3.5" customHeight="1">
      <c r="A51" s="46" t="s">
        <v>124</v>
      </c>
      <c r="B51" s="3"/>
      <c r="C51" s="47"/>
      <c r="D51" s="22"/>
      <c r="E51" s="22"/>
      <c r="F51" s="48">
        <f>SUM(F43:F50)</f>
        <v>0</v>
      </c>
      <c r="G51" s="48">
        <f>MIN(30,SUM(G43:G50))</f>
        <v>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49" t="s">
        <v>125</v>
      </c>
      <c r="B52" s="3"/>
      <c r="C52" s="50"/>
      <c r="D52" s="51"/>
      <c r="E52" s="51"/>
      <c r="F52" s="51"/>
      <c r="G52" s="52">
        <f>G51+G39+G20</f>
        <v>0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ht="26.25" customHeight="1">
      <c r="A53" s="54" t="s">
        <v>126</v>
      </c>
      <c r="B53" s="2"/>
      <c r="C53" s="2"/>
      <c r="D53" s="2"/>
      <c r="E53" s="2"/>
      <c r="F53" s="2"/>
      <c r="G53" s="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9.75" customHeight="1">
      <c r="A54" s="55"/>
      <c r="B54" s="56"/>
      <c r="C54" s="55"/>
      <c r="D54" s="55"/>
      <c r="E54" s="55"/>
      <c r="F54" s="55"/>
      <c r="G54" s="5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9.75" customHeight="1">
      <c r="A55" s="55"/>
      <c r="B55" s="56"/>
      <c r="C55" s="55"/>
      <c r="D55" s="55"/>
      <c r="E55" s="55"/>
      <c r="F55" s="55"/>
      <c r="G55" s="5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9.75" customHeight="1">
      <c r="A56" s="55"/>
      <c r="B56" s="56"/>
      <c r="C56" s="55"/>
      <c r="D56" s="55"/>
      <c r="E56" s="55"/>
      <c r="F56" s="55"/>
      <c r="G56" s="55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9.75" customHeight="1">
      <c r="A57" s="55"/>
      <c r="B57" s="56"/>
      <c r="C57" s="55"/>
      <c r="D57" s="55"/>
      <c r="E57" s="55"/>
      <c r="F57" s="55"/>
      <c r="G57" s="55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9.75" customHeight="1">
      <c r="A58" s="55"/>
      <c r="B58" s="56"/>
      <c r="C58" s="55"/>
      <c r="D58" s="55"/>
      <c r="E58" s="55"/>
      <c r="F58" s="55"/>
      <c r="G58" s="55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9.75" customHeight="1">
      <c r="A59" s="55"/>
      <c r="B59" s="56"/>
      <c r="C59" s="55"/>
      <c r="D59" s="55"/>
      <c r="E59" s="55"/>
      <c r="F59" s="55"/>
      <c r="G59" s="55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9.75" customHeight="1">
      <c r="A60" s="55"/>
      <c r="B60" s="56"/>
      <c r="C60" s="55"/>
      <c r="D60" s="55"/>
      <c r="E60" s="55"/>
      <c r="F60" s="55"/>
      <c r="G60" s="55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9.75" customHeight="1">
      <c r="A61" s="55"/>
      <c r="B61" s="56"/>
      <c r="C61" s="55"/>
      <c r="D61" s="55"/>
      <c r="E61" s="55"/>
      <c r="F61" s="55"/>
      <c r="G61" s="55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9.75" customHeight="1">
      <c r="A62" s="55"/>
      <c r="B62" s="56"/>
      <c r="C62" s="55"/>
      <c r="D62" s="55"/>
      <c r="E62" s="55"/>
      <c r="F62" s="55"/>
      <c r="G62" s="55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9.75" customHeight="1">
      <c r="A63" s="55"/>
      <c r="B63" s="56"/>
      <c r="C63" s="55"/>
      <c r="D63" s="55"/>
      <c r="E63" s="55"/>
      <c r="F63" s="55"/>
      <c r="G63" s="55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9.75" customHeight="1">
      <c r="A64" s="55"/>
      <c r="B64" s="56"/>
      <c r="C64" s="55"/>
      <c r="D64" s="55"/>
      <c r="E64" s="55"/>
      <c r="F64" s="55"/>
      <c r="G64" s="55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9.75" customHeight="1">
      <c r="A65" s="55"/>
      <c r="B65" s="56"/>
      <c r="C65" s="55"/>
      <c r="D65" s="55"/>
      <c r="E65" s="55"/>
      <c r="F65" s="55"/>
      <c r="G65" s="55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9.75" customHeight="1">
      <c r="A66" s="55"/>
      <c r="B66" s="56"/>
      <c r="C66" s="55"/>
      <c r="D66" s="55"/>
      <c r="E66" s="55"/>
      <c r="F66" s="55"/>
      <c r="G66" s="55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9.75" customHeight="1">
      <c r="A67" s="55"/>
      <c r="B67" s="56"/>
      <c r="C67" s="55"/>
      <c r="D67" s="55"/>
      <c r="E67" s="55"/>
      <c r="F67" s="55"/>
      <c r="G67" s="55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9.75" customHeight="1">
      <c r="A68" s="55"/>
      <c r="B68" s="56"/>
      <c r="C68" s="55"/>
      <c r="D68" s="55"/>
      <c r="E68" s="55"/>
      <c r="F68" s="55"/>
      <c r="G68" s="55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9.75" customHeight="1">
      <c r="A69" s="55"/>
      <c r="B69" s="56"/>
      <c r="C69" s="55"/>
      <c r="D69" s="55"/>
      <c r="E69" s="55"/>
      <c r="F69" s="55"/>
      <c r="G69" s="55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9.75" customHeight="1">
      <c r="A70" s="55"/>
      <c r="B70" s="56"/>
      <c r="C70" s="55"/>
      <c r="D70" s="55"/>
      <c r="E70" s="55"/>
      <c r="F70" s="55"/>
      <c r="G70" s="55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9.75" customHeight="1">
      <c r="A71" s="55"/>
      <c r="B71" s="56"/>
      <c r="C71" s="55"/>
      <c r="D71" s="55"/>
      <c r="E71" s="55"/>
      <c r="F71" s="55"/>
      <c r="G71" s="55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9.75" customHeight="1">
      <c r="A72" s="55"/>
      <c r="B72" s="56"/>
      <c r="C72" s="55"/>
      <c r="D72" s="55"/>
      <c r="E72" s="55"/>
      <c r="F72" s="55"/>
      <c r="G72" s="55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9.75" customHeight="1">
      <c r="A73" s="55"/>
      <c r="B73" s="56"/>
      <c r="C73" s="55"/>
      <c r="D73" s="55"/>
      <c r="E73" s="55"/>
      <c r="F73" s="55"/>
      <c r="G73" s="55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9.75" customHeight="1">
      <c r="A74" s="55"/>
      <c r="B74" s="56"/>
      <c r="C74" s="55"/>
      <c r="D74" s="55"/>
      <c r="E74" s="55"/>
      <c r="F74" s="55"/>
      <c r="G74" s="55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9.75" customHeight="1">
      <c r="A75" s="55"/>
      <c r="B75" s="56"/>
      <c r="C75" s="55"/>
      <c r="D75" s="55"/>
      <c r="E75" s="55"/>
      <c r="F75" s="55"/>
      <c r="G75" s="55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9.75" customHeight="1">
      <c r="A76" s="55"/>
      <c r="B76" s="56"/>
      <c r="C76" s="55"/>
      <c r="D76" s="55"/>
      <c r="E76" s="55"/>
      <c r="F76" s="55"/>
      <c r="G76" s="5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9.75" customHeight="1">
      <c r="A77" s="55"/>
      <c r="B77" s="56"/>
      <c r="C77" s="55"/>
      <c r="D77" s="55"/>
      <c r="E77" s="55"/>
      <c r="F77" s="55"/>
      <c r="G77" s="55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9.75" customHeight="1">
      <c r="A78" s="55"/>
      <c r="B78" s="56"/>
      <c r="C78" s="55"/>
      <c r="D78" s="55"/>
      <c r="E78" s="55"/>
      <c r="F78" s="55"/>
      <c r="G78" s="55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9.75" customHeight="1">
      <c r="A79" s="55"/>
      <c r="B79" s="56"/>
      <c r="C79" s="55"/>
      <c r="D79" s="55"/>
      <c r="E79" s="55"/>
      <c r="F79" s="55"/>
      <c r="G79" s="55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9.75" customHeight="1">
      <c r="A80" s="55"/>
      <c r="B80" s="56"/>
      <c r="C80" s="55"/>
      <c r="D80" s="55"/>
      <c r="E80" s="55"/>
      <c r="F80" s="55"/>
      <c r="G80" s="55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9.75" customHeight="1">
      <c r="A81" s="55"/>
      <c r="B81" s="56"/>
      <c r="C81" s="55"/>
      <c r="D81" s="55"/>
      <c r="E81" s="55"/>
      <c r="F81" s="55"/>
      <c r="G81" s="55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9.75" customHeight="1">
      <c r="A82" s="55"/>
      <c r="B82" s="56"/>
      <c r="C82" s="55"/>
      <c r="D82" s="55"/>
      <c r="E82" s="55"/>
      <c r="F82" s="55"/>
      <c r="G82" s="55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9.75" customHeight="1">
      <c r="A83" s="55"/>
      <c r="B83" s="56"/>
      <c r="C83" s="55"/>
      <c r="D83" s="55"/>
      <c r="E83" s="55"/>
      <c r="F83" s="55"/>
      <c r="G83" s="55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9.75" customHeight="1">
      <c r="A84" s="55"/>
      <c r="B84" s="56"/>
      <c r="C84" s="55"/>
      <c r="D84" s="55"/>
      <c r="E84" s="55"/>
      <c r="F84" s="55"/>
      <c r="G84" s="55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9.75" customHeight="1">
      <c r="A85" s="55"/>
      <c r="B85" s="56"/>
      <c r="C85" s="55"/>
      <c r="D85" s="55"/>
      <c r="E85" s="55"/>
      <c r="F85" s="55"/>
      <c r="G85" s="55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9.75" customHeight="1">
      <c r="A86" s="55"/>
      <c r="B86" s="56"/>
      <c r="C86" s="55"/>
      <c r="D86" s="55"/>
      <c r="E86" s="55"/>
      <c r="F86" s="55"/>
      <c r="G86" s="55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9.75" customHeight="1">
      <c r="A87" s="55"/>
      <c r="B87" s="56"/>
      <c r="C87" s="55"/>
      <c r="D87" s="55"/>
      <c r="E87" s="55"/>
      <c r="F87" s="55"/>
      <c r="G87" s="55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9.75" customHeight="1">
      <c r="A88" s="55"/>
      <c r="B88" s="56"/>
      <c r="C88" s="55"/>
      <c r="D88" s="55"/>
      <c r="E88" s="55"/>
      <c r="F88" s="55"/>
      <c r="G88" s="55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9.75" customHeight="1">
      <c r="A89" s="55"/>
      <c r="B89" s="56"/>
      <c r="C89" s="55"/>
      <c r="D89" s="55"/>
      <c r="E89" s="55"/>
      <c r="F89" s="55"/>
      <c r="G89" s="55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9.75" customHeight="1">
      <c r="A90" s="55"/>
      <c r="B90" s="56"/>
      <c r="C90" s="55"/>
      <c r="D90" s="55"/>
      <c r="E90" s="55"/>
      <c r="F90" s="55"/>
      <c r="G90" s="55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9.75" customHeight="1">
      <c r="A91" s="55"/>
      <c r="B91" s="56"/>
      <c r="C91" s="55"/>
      <c r="D91" s="55"/>
      <c r="E91" s="55"/>
      <c r="F91" s="55"/>
      <c r="G91" s="55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9.75" customHeight="1">
      <c r="A92" s="55"/>
      <c r="B92" s="56"/>
      <c r="C92" s="55"/>
      <c r="D92" s="55"/>
      <c r="E92" s="55"/>
      <c r="F92" s="55"/>
      <c r="G92" s="55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9.75" customHeight="1">
      <c r="A93" s="55"/>
      <c r="B93" s="56"/>
      <c r="C93" s="55"/>
      <c r="D93" s="55"/>
      <c r="E93" s="55"/>
      <c r="F93" s="55"/>
      <c r="G93" s="55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9.75" customHeight="1">
      <c r="A94" s="55"/>
      <c r="B94" s="56"/>
      <c r="C94" s="55"/>
      <c r="D94" s="55"/>
      <c r="E94" s="55"/>
      <c r="F94" s="55"/>
      <c r="G94" s="55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9.75" customHeight="1">
      <c r="A95" s="55"/>
      <c r="B95" s="56"/>
      <c r="C95" s="55"/>
      <c r="D95" s="55"/>
      <c r="E95" s="55"/>
      <c r="F95" s="55"/>
      <c r="G95" s="55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9.75" customHeight="1">
      <c r="A96" s="55"/>
      <c r="B96" s="56"/>
      <c r="C96" s="55"/>
      <c r="D96" s="55"/>
      <c r="E96" s="55"/>
      <c r="F96" s="55"/>
      <c r="G96" s="55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9.75" customHeight="1">
      <c r="A97" s="55"/>
      <c r="B97" s="56"/>
      <c r="C97" s="55"/>
      <c r="D97" s="55"/>
      <c r="E97" s="55"/>
      <c r="F97" s="55"/>
      <c r="G97" s="55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9.75" customHeight="1">
      <c r="A98" s="55"/>
      <c r="B98" s="56"/>
      <c r="C98" s="55"/>
      <c r="D98" s="55"/>
      <c r="E98" s="55"/>
      <c r="F98" s="55"/>
      <c r="G98" s="55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9.75" customHeight="1">
      <c r="A99" s="55"/>
      <c r="B99" s="56"/>
      <c r="C99" s="55"/>
      <c r="D99" s="55"/>
      <c r="E99" s="55"/>
      <c r="F99" s="55"/>
      <c r="G99" s="55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9.75" customHeight="1">
      <c r="A100" s="55"/>
      <c r="B100" s="56"/>
      <c r="C100" s="55"/>
      <c r="D100" s="55"/>
      <c r="E100" s="55"/>
      <c r="F100" s="55"/>
      <c r="G100" s="55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9.75" customHeight="1">
      <c r="A101" s="55"/>
      <c r="B101" s="56"/>
      <c r="C101" s="55"/>
      <c r="D101" s="55"/>
      <c r="E101" s="55"/>
      <c r="F101" s="55"/>
      <c r="G101" s="55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9.75" customHeight="1">
      <c r="A102" s="55"/>
      <c r="B102" s="56"/>
      <c r="C102" s="55"/>
      <c r="D102" s="55"/>
      <c r="E102" s="55"/>
      <c r="F102" s="55"/>
      <c r="G102" s="55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9.75" customHeight="1">
      <c r="A103" s="55"/>
      <c r="B103" s="56"/>
      <c r="C103" s="55"/>
      <c r="D103" s="55"/>
      <c r="E103" s="55"/>
      <c r="F103" s="55"/>
      <c r="G103" s="55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9.75" customHeight="1">
      <c r="A104" s="55"/>
      <c r="B104" s="56"/>
      <c r="C104" s="55"/>
      <c r="D104" s="55"/>
      <c r="E104" s="55"/>
      <c r="F104" s="55"/>
      <c r="G104" s="55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9.75" customHeight="1">
      <c r="A105" s="55"/>
      <c r="B105" s="56"/>
      <c r="C105" s="55"/>
      <c r="D105" s="55"/>
      <c r="E105" s="55"/>
      <c r="F105" s="55"/>
      <c r="G105" s="55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9.75" customHeight="1">
      <c r="A106" s="55"/>
      <c r="B106" s="56"/>
      <c r="C106" s="55"/>
      <c r="D106" s="55"/>
      <c r="E106" s="55"/>
      <c r="F106" s="55"/>
      <c r="G106" s="55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9.75" customHeight="1">
      <c r="A107" s="55"/>
      <c r="B107" s="56"/>
      <c r="C107" s="55"/>
      <c r="D107" s="55"/>
      <c r="E107" s="55"/>
      <c r="F107" s="55"/>
      <c r="G107" s="55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9.75" customHeight="1">
      <c r="A108" s="55"/>
      <c r="B108" s="56"/>
      <c r="C108" s="55"/>
      <c r="D108" s="55"/>
      <c r="E108" s="55"/>
      <c r="F108" s="55"/>
      <c r="G108" s="55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9.75" customHeight="1">
      <c r="A109" s="55"/>
      <c r="B109" s="56"/>
      <c r="C109" s="55"/>
      <c r="D109" s="55"/>
      <c r="E109" s="55"/>
      <c r="F109" s="55"/>
      <c r="G109" s="55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9.75" customHeight="1">
      <c r="A110" s="55"/>
      <c r="B110" s="56"/>
      <c r="C110" s="55"/>
      <c r="D110" s="55"/>
      <c r="E110" s="55"/>
      <c r="F110" s="55"/>
      <c r="G110" s="55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9.75" customHeight="1">
      <c r="A111" s="55"/>
      <c r="B111" s="56"/>
      <c r="C111" s="55"/>
      <c r="D111" s="55"/>
      <c r="E111" s="55"/>
      <c r="F111" s="55"/>
      <c r="G111" s="55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9.75" customHeight="1">
      <c r="A112" s="55"/>
      <c r="B112" s="56"/>
      <c r="C112" s="55"/>
      <c r="D112" s="55"/>
      <c r="E112" s="55"/>
      <c r="F112" s="55"/>
      <c r="G112" s="55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9.75" customHeight="1">
      <c r="A113" s="55"/>
      <c r="B113" s="56"/>
      <c r="C113" s="55"/>
      <c r="D113" s="55"/>
      <c r="E113" s="55"/>
      <c r="F113" s="55"/>
      <c r="G113" s="55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9.75" customHeight="1">
      <c r="A114" s="55"/>
      <c r="B114" s="56"/>
      <c r="C114" s="55"/>
      <c r="D114" s="55"/>
      <c r="E114" s="55"/>
      <c r="F114" s="55"/>
      <c r="G114" s="55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9.75" customHeight="1">
      <c r="A115" s="55"/>
      <c r="B115" s="56"/>
      <c r="C115" s="55"/>
      <c r="D115" s="55"/>
      <c r="E115" s="55"/>
      <c r="F115" s="55"/>
      <c r="G115" s="55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9.75" customHeight="1">
      <c r="A116" s="55"/>
      <c r="B116" s="56"/>
      <c r="C116" s="55"/>
      <c r="D116" s="55"/>
      <c r="E116" s="55"/>
      <c r="F116" s="55"/>
      <c r="G116" s="55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9.75" customHeight="1">
      <c r="A117" s="55"/>
      <c r="B117" s="56"/>
      <c r="C117" s="55"/>
      <c r="D117" s="55"/>
      <c r="E117" s="55"/>
      <c r="F117" s="55"/>
      <c r="G117" s="55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9.75" customHeight="1">
      <c r="A118" s="55"/>
      <c r="B118" s="56"/>
      <c r="C118" s="55"/>
      <c r="D118" s="55"/>
      <c r="E118" s="55"/>
      <c r="F118" s="55"/>
      <c r="G118" s="5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9.75" customHeight="1">
      <c r="A119" s="55"/>
      <c r="B119" s="56"/>
      <c r="C119" s="55"/>
      <c r="D119" s="55"/>
      <c r="E119" s="55"/>
      <c r="F119" s="55"/>
      <c r="G119" s="55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9.75" customHeight="1">
      <c r="A120" s="55"/>
      <c r="B120" s="56"/>
      <c r="C120" s="55"/>
      <c r="D120" s="55"/>
      <c r="E120" s="55"/>
      <c r="F120" s="55"/>
      <c r="G120" s="55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9.75" customHeight="1">
      <c r="A121" s="55"/>
      <c r="B121" s="56"/>
      <c r="C121" s="55"/>
      <c r="D121" s="55"/>
      <c r="E121" s="55"/>
      <c r="F121" s="55"/>
      <c r="G121" s="55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9.75" customHeight="1">
      <c r="A122" s="55"/>
      <c r="B122" s="56"/>
      <c r="C122" s="55"/>
      <c r="D122" s="55"/>
      <c r="E122" s="55"/>
      <c r="F122" s="55"/>
      <c r="G122" s="55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9.75" customHeight="1">
      <c r="A123" s="55"/>
      <c r="B123" s="56"/>
      <c r="C123" s="55"/>
      <c r="D123" s="55"/>
      <c r="E123" s="55"/>
      <c r="F123" s="55"/>
      <c r="G123" s="55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9.75" customHeight="1">
      <c r="A124" s="55"/>
      <c r="B124" s="56"/>
      <c r="C124" s="55"/>
      <c r="D124" s="55"/>
      <c r="E124" s="55"/>
      <c r="F124" s="55"/>
      <c r="G124" s="55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9.75" customHeight="1">
      <c r="A125" s="55"/>
      <c r="B125" s="56"/>
      <c r="C125" s="55"/>
      <c r="D125" s="55"/>
      <c r="E125" s="55"/>
      <c r="F125" s="55"/>
      <c r="G125" s="55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9.75" customHeight="1">
      <c r="A126" s="55"/>
      <c r="B126" s="56"/>
      <c r="C126" s="55"/>
      <c r="D126" s="55"/>
      <c r="E126" s="55"/>
      <c r="F126" s="55"/>
      <c r="G126" s="55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9.75" customHeight="1">
      <c r="A127" s="55"/>
      <c r="B127" s="56"/>
      <c r="C127" s="55"/>
      <c r="D127" s="55"/>
      <c r="E127" s="55"/>
      <c r="F127" s="55"/>
      <c r="G127" s="55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9.75" customHeight="1">
      <c r="A128" s="55"/>
      <c r="B128" s="56"/>
      <c r="C128" s="55"/>
      <c r="D128" s="55"/>
      <c r="E128" s="55"/>
      <c r="F128" s="55"/>
      <c r="G128" s="55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9.75" customHeight="1">
      <c r="A129" s="55"/>
      <c r="B129" s="56"/>
      <c r="C129" s="55"/>
      <c r="D129" s="55"/>
      <c r="E129" s="55"/>
      <c r="F129" s="55"/>
      <c r="G129" s="55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9.75" customHeight="1">
      <c r="A130" s="55"/>
      <c r="B130" s="56"/>
      <c r="C130" s="55"/>
      <c r="D130" s="55"/>
      <c r="E130" s="55"/>
      <c r="F130" s="55"/>
      <c r="G130" s="55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9.75" customHeight="1">
      <c r="A131" s="55"/>
      <c r="B131" s="56"/>
      <c r="C131" s="55"/>
      <c r="D131" s="55"/>
      <c r="E131" s="55"/>
      <c r="F131" s="55"/>
      <c r="G131" s="55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9.75" customHeight="1">
      <c r="A132" s="55"/>
      <c r="B132" s="56"/>
      <c r="C132" s="55"/>
      <c r="D132" s="55"/>
      <c r="E132" s="55"/>
      <c r="F132" s="55"/>
      <c r="G132" s="55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9.75" customHeight="1">
      <c r="A133" s="55"/>
      <c r="B133" s="56"/>
      <c r="C133" s="55"/>
      <c r="D133" s="55"/>
      <c r="E133" s="55"/>
      <c r="F133" s="55"/>
      <c r="G133" s="55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9.75" customHeight="1">
      <c r="A134" s="55"/>
      <c r="B134" s="56"/>
      <c r="C134" s="55"/>
      <c r="D134" s="55"/>
      <c r="E134" s="55"/>
      <c r="F134" s="55"/>
      <c r="G134" s="55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9.75" customHeight="1">
      <c r="A135" s="55"/>
      <c r="B135" s="56"/>
      <c r="C135" s="55"/>
      <c r="D135" s="55"/>
      <c r="E135" s="55"/>
      <c r="F135" s="55"/>
      <c r="G135" s="55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9.75" customHeight="1">
      <c r="A136" s="55"/>
      <c r="B136" s="56"/>
      <c r="C136" s="55"/>
      <c r="D136" s="55"/>
      <c r="E136" s="55"/>
      <c r="F136" s="55"/>
      <c r="G136" s="55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9.75" customHeight="1">
      <c r="A137" s="55"/>
      <c r="B137" s="56"/>
      <c r="C137" s="55"/>
      <c r="D137" s="55"/>
      <c r="E137" s="55"/>
      <c r="F137" s="55"/>
      <c r="G137" s="55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9.75" customHeight="1">
      <c r="A138" s="55"/>
      <c r="B138" s="56"/>
      <c r="C138" s="55"/>
      <c r="D138" s="55"/>
      <c r="E138" s="55"/>
      <c r="F138" s="55"/>
      <c r="G138" s="55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9.75" customHeight="1">
      <c r="A139" s="55"/>
      <c r="B139" s="56"/>
      <c r="C139" s="55"/>
      <c r="D139" s="55"/>
      <c r="E139" s="55"/>
      <c r="F139" s="55"/>
      <c r="G139" s="55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9.75" customHeight="1">
      <c r="A140" s="55"/>
      <c r="B140" s="56"/>
      <c r="C140" s="55"/>
      <c r="D140" s="55"/>
      <c r="E140" s="55"/>
      <c r="F140" s="55"/>
      <c r="G140" s="55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9.75" customHeight="1">
      <c r="A141" s="55"/>
      <c r="B141" s="56"/>
      <c r="C141" s="55"/>
      <c r="D141" s="55"/>
      <c r="E141" s="55"/>
      <c r="F141" s="55"/>
      <c r="G141" s="55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9.75" customHeight="1">
      <c r="A142" s="55"/>
      <c r="B142" s="56"/>
      <c r="C142" s="55"/>
      <c r="D142" s="55"/>
      <c r="E142" s="55"/>
      <c r="F142" s="55"/>
      <c r="G142" s="55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9.75" customHeight="1">
      <c r="A143" s="55"/>
      <c r="B143" s="56"/>
      <c r="C143" s="55"/>
      <c r="D143" s="55"/>
      <c r="E143" s="55"/>
      <c r="F143" s="55"/>
      <c r="G143" s="55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9.75" customHeight="1">
      <c r="A144" s="55"/>
      <c r="B144" s="56"/>
      <c r="C144" s="55"/>
      <c r="D144" s="55"/>
      <c r="E144" s="55"/>
      <c r="F144" s="55"/>
      <c r="G144" s="55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9.75" customHeight="1">
      <c r="A145" s="55"/>
      <c r="B145" s="56"/>
      <c r="C145" s="55"/>
      <c r="D145" s="55"/>
      <c r="E145" s="55"/>
      <c r="F145" s="55"/>
      <c r="G145" s="55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9.75" customHeight="1">
      <c r="A146" s="55"/>
      <c r="B146" s="56"/>
      <c r="C146" s="55"/>
      <c r="D146" s="55"/>
      <c r="E146" s="55"/>
      <c r="F146" s="55"/>
      <c r="G146" s="55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9.75" customHeight="1">
      <c r="A147" s="55"/>
      <c r="B147" s="56"/>
      <c r="C147" s="55"/>
      <c r="D147" s="55"/>
      <c r="E147" s="55"/>
      <c r="F147" s="55"/>
      <c r="G147" s="55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9.75" customHeight="1">
      <c r="A148" s="55"/>
      <c r="B148" s="56"/>
      <c r="C148" s="55"/>
      <c r="D148" s="55"/>
      <c r="E148" s="55"/>
      <c r="F148" s="55"/>
      <c r="G148" s="55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9.75" customHeight="1">
      <c r="A149" s="55"/>
      <c r="B149" s="56"/>
      <c r="C149" s="55"/>
      <c r="D149" s="55"/>
      <c r="E149" s="55"/>
      <c r="F149" s="55"/>
      <c r="G149" s="55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9.75" customHeight="1">
      <c r="A150" s="55"/>
      <c r="B150" s="56"/>
      <c r="C150" s="55"/>
      <c r="D150" s="55"/>
      <c r="E150" s="55"/>
      <c r="F150" s="55"/>
      <c r="G150" s="55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9.75" customHeight="1">
      <c r="A151" s="55"/>
      <c r="B151" s="56"/>
      <c r="C151" s="55"/>
      <c r="D151" s="55"/>
      <c r="E151" s="55"/>
      <c r="F151" s="55"/>
      <c r="G151" s="55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9.75" customHeight="1">
      <c r="A152" s="55"/>
      <c r="B152" s="56"/>
      <c r="C152" s="55"/>
      <c r="D152" s="55"/>
      <c r="E152" s="55"/>
      <c r="F152" s="55"/>
      <c r="G152" s="55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9.75" customHeight="1">
      <c r="A153" s="55"/>
      <c r="B153" s="56"/>
      <c r="C153" s="55"/>
      <c r="D153" s="55"/>
      <c r="E153" s="55"/>
      <c r="F153" s="55"/>
      <c r="G153" s="55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9.75" customHeight="1">
      <c r="A154" s="55"/>
      <c r="B154" s="56"/>
      <c r="C154" s="55"/>
      <c r="D154" s="55"/>
      <c r="E154" s="55"/>
      <c r="F154" s="55"/>
      <c r="G154" s="55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9.75" customHeight="1">
      <c r="A155" s="55"/>
      <c r="B155" s="56"/>
      <c r="C155" s="55"/>
      <c r="D155" s="55"/>
      <c r="E155" s="55"/>
      <c r="F155" s="55"/>
      <c r="G155" s="55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9.75" customHeight="1">
      <c r="A156" s="55"/>
      <c r="B156" s="56"/>
      <c r="C156" s="55"/>
      <c r="D156" s="55"/>
      <c r="E156" s="55"/>
      <c r="F156" s="55"/>
      <c r="G156" s="55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9.75" customHeight="1">
      <c r="A157" s="55"/>
      <c r="B157" s="56"/>
      <c r="C157" s="55"/>
      <c r="D157" s="55"/>
      <c r="E157" s="55"/>
      <c r="F157" s="55"/>
      <c r="G157" s="55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9.75" customHeight="1">
      <c r="A158" s="55"/>
      <c r="B158" s="56"/>
      <c r="C158" s="55"/>
      <c r="D158" s="55"/>
      <c r="E158" s="55"/>
      <c r="F158" s="55"/>
      <c r="G158" s="55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9.75" customHeight="1">
      <c r="A159" s="55"/>
      <c r="B159" s="56"/>
      <c r="C159" s="55"/>
      <c r="D159" s="55"/>
      <c r="E159" s="55"/>
      <c r="F159" s="55"/>
      <c r="G159" s="55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9.75" customHeight="1">
      <c r="A160" s="55"/>
      <c r="B160" s="56"/>
      <c r="C160" s="55"/>
      <c r="D160" s="55"/>
      <c r="E160" s="55"/>
      <c r="F160" s="55"/>
      <c r="G160" s="55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9.75" customHeight="1">
      <c r="A161" s="55"/>
      <c r="B161" s="56"/>
      <c r="C161" s="55"/>
      <c r="D161" s="55"/>
      <c r="E161" s="55"/>
      <c r="F161" s="55"/>
      <c r="G161" s="55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9.75" customHeight="1">
      <c r="A162" s="55"/>
      <c r="B162" s="56"/>
      <c r="C162" s="55"/>
      <c r="D162" s="55"/>
      <c r="E162" s="55"/>
      <c r="F162" s="55"/>
      <c r="G162" s="55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9.75" customHeight="1">
      <c r="A163" s="55"/>
      <c r="B163" s="56"/>
      <c r="C163" s="55"/>
      <c r="D163" s="55"/>
      <c r="E163" s="55"/>
      <c r="F163" s="55"/>
      <c r="G163" s="55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9.75" customHeight="1">
      <c r="A164" s="55"/>
      <c r="B164" s="56"/>
      <c r="C164" s="55"/>
      <c r="D164" s="55"/>
      <c r="E164" s="55"/>
      <c r="F164" s="55"/>
      <c r="G164" s="55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9.75" customHeight="1">
      <c r="A165" s="55"/>
      <c r="B165" s="56"/>
      <c r="C165" s="55"/>
      <c r="D165" s="55"/>
      <c r="E165" s="55"/>
      <c r="F165" s="55"/>
      <c r="G165" s="55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9.75" customHeight="1">
      <c r="A166" s="55"/>
      <c r="B166" s="56"/>
      <c r="C166" s="55"/>
      <c r="D166" s="55"/>
      <c r="E166" s="55"/>
      <c r="F166" s="55"/>
      <c r="G166" s="55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9.75" customHeight="1">
      <c r="A167" s="55"/>
      <c r="B167" s="56"/>
      <c r="C167" s="55"/>
      <c r="D167" s="55"/>
      <c r="E167" s="55"/>
      <c r="F167" s="55"/>
      <c r="G167" s="55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9.75" customHeight="1">
      <c r="A168" s="55"/>
      <c r="B168" s="56"/>
      <c r="C168" s="55"/>
      <c r="D168" s="55"/>
      <c r="E168" s="55"/>
      <c r="F168" s="55"/>
      <c r="G168" s="55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9.75" customHeight="1">
      <c r="A169" s="55"/>
      <c r="B169" s="56"/>
      <c r="C169" s="55"/>
      <c r="D169" s="55"/>
      <c r="E169" s="55"/>
      <c r="F169" s="55"/>
      <c r="G169" s="55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9.75" customHeight="1">
      <c r="A170" s="55"/>
      <c r="B170" s="56"/>
      <c r="C170" s="55"/>
      <c r="D170" s="55"/>
      <c r="E170" s="55"/>
      <c r="F170" s="55"/>
      <c r="G170" s="55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9.75" customHeight="1">
      <c r="A171" s="55"/>
      <c r="B171" s="56"/>
      <c r="C171" s="55"/>
      <c r="D171" s="55"/>
      <c r="E171" s="55"/>
      <c r="F171" s="55"/>
      <c r="G171" s="55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9.75" customHeight="1">
      <c r="A172" s="55"/>
      <c r="B172" s="56"/>
      <c r="C172" s="55"/>
      <c r="D172" s="55"/>
      <c r="E172" s="55"/>
      <c r="F172" s="55"/>
      <c r="G172" s="55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9.75" customHeight="1">
      <c r="A173" s="55"/>
      <c r="B173" s="56"/>
      <c r="C173" s="55"/>
      <c r="D173" s="55"/>
      <c r="E173" s="55"/>
      <c r="F173" s="55"/>
      <c r="G173" s="55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9.75" customHeight="1">
      <c r="A174" s="55"/>
      <c r="B174" s="56"/>
      <c r="C174" s="55"/>
      <c r="D174" s="55"/>
      <c r="E174" s="55"/>
      <c r="F174" s="55"/>
      <c r="G174" s="55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9.75" customHeight="1">
      <c r="A175" s="55"/>
      <c r="B175" s="56"/>
      <c r="C175" s="55"/>
      <c r="D175" s="55"/>
      <c r="E175" s="55"/>
      <c r="F175" s="55"/>
      <c r="G175" s="55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9.75" customHeight="1">
      <c r="A176" s="55"/>
      <c r="B176" s="56"/>
      <c r="C176" s="55"/>
      <c r="D176" s="55"/>
      <c r="E176" s="55"/>
      <c r="F176" s="55"/>
      <c r="G176" s="55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9.75" customHeight="1">
      <c r="A177" s="55"/>
      <c r="B177" s="56"/>
      <c r="C177" s="55"/>
      <c r="D177" s="55"/>
      <c r="E177" s="55"/>
      <c r="F177" s="55"/>
      <c r="G177" s="55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9.75" customHeight="1">
      <c r="A178" s="55"/>
      <c r="B178" s="56"/>
      <c r="C178" s="55"/>
      <c r="D178" s="55"/>
      <c r="E178" s="55"/>
      <c r="F178" s="55"/>
      <c r="G178" s="55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9.75" customHeight="1">
      <c r="A179" s="55"/>
      <c r="B179" s="56"/>
      <c r="C179" s="55"/>
      <c r="D179" s="55"/>
      <c r="E179" s="55"/>
      <c r="F179" s="55"/>
      <c r="G179" s="55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9.75" customHeight="1">
      <c r="A180" s="55"/>
      <c r="B180" s="56"/>
      <c r="C180" s="55"/>
      <c r="D180" s="55"/>
      <c r="E180" s="55"/>
      <c r="F180" s="55"/>
      <c r="G180" s="55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9.75" customHeight="1">
      <c r="A181" s="55"/>
      <c r="B181" s="56"/>
      <c r="C181" s="55"/>
      <c r="D181" s="55"/>
      <c r="E181" s="55"/>
      <c r="F181" s="55"/>
      <c r="G181" s="55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9.75" customHeight="1">
      <c r="A182" s="55"/>
      <c r="B182" s="56"/>
      <c r="C182" s="55"/>
      <c r="D182" s="55"/>
      <c r="E182" s="55"/>
      <c r="F182" s="55"/>
      <c r="G182" s="55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9.75" customHeight="1">
      <c r="A183" s="55"/>
      <c r="B183" s="56"/>
      <c r="C183" s="55"/>
      <c r="D183" s="55"/>
      <c r="E183" s="55"/>
      <c r="F183" s="55"/>
      <c r="G183" s="55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9.75" customHeight="1">
      <c r="A184" s="55"/>
      <c r="B184" s="56"/>
      <c r="C184" s="55"/>
      <c r="D184" s="55"/>
      <c r="E184" s="55"/>
      <c r="F184" s="55"/>
      <c r="G184" s="55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9.75" customHeight="1">
      <c r="A185" s="55"/>
      <c r="B185" s="56"/>
      <c r="C185" s="55"/>
      <c r="D185" s="55"/>
      <c r="E185" s="55"/>
      <c r="F185" s="55"/>
      <c r="G185" s="55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9.75" customHeight="1">
      <c r="A186" s="55"/>
      <c r="B186" s="56"/>
      <c r="C186" s="55"/>
      <c r="D186" s="55"/>
      <c r="E186" s="55"/>
      <c r="F186" s="55"/>
      <c r="G186" s="55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9.75" customHeight="1">
      <c r="A187" s="55"/>
      <c r="B187" s="56"/>
      <c r="C187" s="55"/>
      <c r="D187" s="55"/>
      <c r="E187" s="55"/>
      <c r="F187" s="55"/>
      <c r="G187" s="55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9.75" customHeight="1">
      <c r="A188" s="55"/>
      <c r="B188" s="56"/>
      <c r="C188" s="55"/>
      <c r="D188" s="55"/>
      <c r="E188" s="55"/>
      <c r="F188" s="55"/>
      <c r="G188" s="55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9.75" customHeight="1">
      <c r="A189" s="55"/>
      <c r="B189" s="56"/>
      <c r="C189" s="55"/>
      <c r="D189" s="55"/>
      <c r="E189" s="55"/>
      <c r="F189" s="55"/>
      <c r="G189" s="55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9.75" customHeight="1">
      <c r="A190" s="55"/>
      <c r="B190" s="56"/>
      <c r="C190" s="55"/>
      <c r="D190" s="55"/>
      <c r="E190" s="55"/>
      <c r="F190" s="55"/>
      <c r="G190" s="55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9.75" customHeight="1">
      <c r="A191" s="55"/>
      <c r="B191" s="56"/>
      <c r="C191" s="55"/>
      <c r="D191" s="55"/>
      <c r="E191" s="55"/>
      <c r="F191" s="55"/>
      <c r="G191" s="55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9.75" customHeight="1">
      <c r="A192" s="55"/>
      <c r="B192" s="56"/>
      <c r="C192" s="55"/>
      <c r="D192" s="55"/>
      <c r="E192" s="55"/>
      <c r="F192" s="55"/>
      <c r="G192" s="55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9.75" customHeight="1">
      <c r="A193" s="55"/>
      <c r="B193" s="56"/>
      <c r="C193" s="55"/>
      <c r="D193" s="55"/>
      <c r="E193" s="55"/>
      <c r="F193" s="55"/>
      <c r="G193" s="55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9.75" customHeight="1">
      <c r="A194" s="55"/>
      <c r="B194" s="56"/>
      <c r="C194" s="55"/>
      <c r="D194" s="55"/>
      <c r="E194" s="55"/>
      <c r="F194" s="55"/>
      <c r="G194" s="55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9.75" customHeight="1">
      <c r="A195" s="55"/>
      <c r="B195" s="56"/>
      <c r="C195" s="55"/>
      <c r="D195" s="55"/>
      <c r="E195" s="55"/>
      <c r="F195" s="55"/>
      <c r="G195" s="55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9.75" customHeight="1">
      <c r="A196" s="55"/>
      <c r="B196" s="56"/>
      <c r="C196" s="55"/>
      <c r="D196" s="55"/>
      <c r="E196" s="55"/>
      <c r="F196" s="55"/>
      <c r="G196" s="55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9.75" customHeight="1">
      <c r="A197" s="55"/>
      <c r="B197" s="56"/>
      <c r="C197" s="55"/>
      <c r="D197" s="55"/>
      <c r="E197" s="55"/>
      <c r="F197" s="55"/>
      <c r="G197" s="55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9.75" customHeight="1">
      <c r="A198" s="55"/>
      <c r="B198" s="56"/>
      <c r="C198" s="55"/>
      <c r="D198" s="55"/>
      <c r="E198" s="55"/>
      <c r="F198" s="55"/>
      <c r="G198" s="55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9.75" customHeight="1">
      <c r="A199" s="55"/>
      <c r="B199" s="56"/>
      <c r="C199" s="55"/>
      <c r="D199" s="55"/>
      <c r="E199" s="55"/>
      <c r="F199" s="55"/>
      <c r="G199" s="55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9.75" customHeight="1">
      <c r="A200" s="55"/>
      <c r="B200" s="56"/>
      <c r="C200" s="55"/>
      <c r="D200" s="55"/>
      <c r="E200" s="55"/>
      <c r="F200" s="55"/>
      <c r="G200" s="55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9.75" customHeight="1">
      <c r="A201" s="55"/>
      <c r="B201" s="56"/>
      <c r="C201" s="55"/>
      <c r="D201" s="55"/>
      <c r="E201" s="55"/>
      <c r="F201" s="55"/>
      <c r="G201" s="55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9.75" customHeight="1">
      <c r="A202" s="55"/>
      <c r="B202" s="56"/>
      <c r="C202" s="55"/>
      <c r="D202" s="55"/>
      <c r="E202" s="55"/>
      <c r="F202" s="55"/>
      <c r="G202" s="55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9.75" customHeight="1">
      <c r="A203" s="55"/>
      <c r="B203" s="56"/>
      <c r="C203" s="55"/>
      <c r="D203" s="55"/>
      <c r="E203" s="55"/>
      <c r="F203" s="55"/>
      <c r="G203" s="55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9.75" customHeight="1">
      <c r="A204" s="55"/>
      <c r="B204" s="56"/>
      <c r="C204" s="55"/>
      <c r="D204" s="55"/>
      <c r="E204" s="55"/>
      <c r="F204" s="55"/>
      <c r="G204" s="55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9.75" customHeight="1">
      <c r="A205" s="55"/>
      <c r="B205" s="56"/>
      <c r="C205" s="55"/>
      <c r="D205" s="55"/>
      <c r="E205" s="55"/>
      <c r="F205" s="55"/>
      <c r="G205" s="55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9.75" customHeight="1">
      <c r="A206" s="55"/>
      <c r="B206" s="56"/>
      <c r="C206" s="55"/>
      <c r="D206" s="55"/>
      <c r="E206" s="55"/>
      <c r="F206" s="55"/>
      <c r="G206" s="55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9.75" customHeight="1">
      <c r="A207" s="55"/>
      <c r="B207" s="56"/>
      <c r="C207" s="55"/>
      <c r="D207" s="55"/>
      <c r="E207" s="55"/>
      <c r="F207" s="55"/>
      <c r="G207" s="55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9.75" customHeight="1">
      <c r="A208" s="55"/>
      <c r="B208" s="56"/>
      <c r="C208" s="55"/>
      <c r="D208" s="55"/>
      <c r="E208" s="55"/>
      <c r="F208" s="55"/>
      <c r="G208" s="55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9.75" customHeight="1">
      <c r="A209" s="55"/>
      <c r="B209" s="56"/>
      <c r="C209" s="55"/>
      <c r="D209" s="55"/>
      <c r="E209" s="55"/>
      <c r="F209" s="55"/>
      <c r="G209" s="55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9.75" customHeight="1">
      <c r="A210" s="55"/>
      <c r="B210" s="56"/>
      <c r="C210" s="55"/>
      <c r="D210" s="55"/>
      <c r="E210" s="55"/>
      <c r="F210" s="55"/>
      <c r="G210" s="55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9.75" customHeight="1">
      <c r="A211" s="55"/>
      <c r="B211" s="56"/>
      <c r="C211" s="55"/>
      <c r="D211" s="55"/>
      <c r="E211" s="55"/>
      <c r="F211" s="55"/>
      <c r="G211" s="55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9.75" customHeight="1">
      <c r="A212" s="55"/>
      <c r="B212" s="56"/>
      <c r="C212" s="55"/>
      <c r="D212" s="55"/>
      <c r="E212" s="55"/>
      <c r="F212" s="55"/>
      <c r="G212" s="55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9.75" customHeight="1">
      <c r="A213" s="55"/>
      <c r="B213" s="56"/>
      <c r="C213" s="55"/>
      <c r="D213" s="55"/>
      <c r="E213" s="55"/>
      <c r="F213" s="55"/>
      <c r="G213" s="55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9.75" customHeight="1">
      <c r="A214" s="55"/>
      <c r="B214" s="56"/>
      <c r="C214" s="55"/>
      <c r="D214" s="55"/>
      <c r="E214" s="55"/>
      <c r="F214" s="55"/>
      <c r="G214" s="55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9.75" customHeight="1">
      <c r="A215" s="55"/>
      <c r="B215" s="56"/>
      <c r="C215" s="55"/>
      <c r="D215" s="55"/>
      <c r="E215" s="55"/>
      <c r="F215" s="55"/>
      <c r="G215" s="55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9.75" customHeight="1">
      <c r="A216" s="55"/>
      <c r="B216" s="56"/>
      <c r="C216" s="55"/>
      <c r="D216" s="55"/>
      <c r="E216" s="55"/>
      <c r="F216" s="55"/>
      <c r="G216" s="55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9.75" customHeight="1">
      <c r="A217" s="55"/>
      <c r="B217" s="56"/>
      <c r="C217" s="55"/>
      <c r="D217" s="55"/>
      <c r="E217" s="55"/>
      <c r="F217" s="55"/>
      <c r="G217" s="55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9.75" customHeight="1">
      <c r="A218" s="55"/>
      <c r="B218" s="56"/>
      <c r="C218" s="55"/>
      <c r="D218" s="55"/>
      <c r="E218" s="55"/>
      <c r="F218" s="55"/>
      <c r="G218" s="55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9.75" customHeight="1">
      <c r="A219" s="55"/>
      <c r="B219" s="56"/>
      <c r="C219" s="55"/>
      <c r="D219" s="55"/>
      <c r="E219" s="55"/>
      <c r="F219" s="55"/>
      <c r="G219" s="55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9.75" customHeight="1">
      <c r="A220" s="55"/>
      <c r="B220" s="56"/>
      <c r="C220" s="55"/>
      <c r="D220" s="55"/>
      <c r="E220" s="55"/>
      <c r="F220" s="55"/>
      <c r="G220" s="55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9.75" customHeight="1">
      <c r="A221" s="55"/>
      <c r="B221" s="56"/>
      <c r="C221" s="55"/>
      <c r="D221" s="55"/>
      <c r="E221" s="55"/>
      <c r="F221" s="55"/>
      <c r="G221" s="55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9.75" customHeight="1">
      <c r="A222" s="55"/>
      <c r="B222" s="56"/>
      <c r="C222" s="55"/>
      <c r="D222" s="55"/>
      <c r="E222" s="55"/>
      <c r="F222" s="55"/>
      <c r="G222" s="55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9.75" customHeight="1">
      <c r="A223" s="55"/>
      <c r="B223" s="56"/>
      <c r="C223" s="55"/>
      <c r="D223" s="55"/>
      <c r="E223" s="55"/>
      <c r="F223" s="55"/>
      <c r="G223" s="55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9.75" customHeight="1">
      <c r="A224" s="55"/>
      <c r="B224" s="56"/>
      <c r="C224" s="55"/>
      <c r="D224" s="55"/>
      <c r="E224" s="55"/>
      <c r="F224" s="55"/>
      <c r="G224" s="55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9.75" customHeight="1">
      <c r="A225" s="55"/>
      <c r="B225" s="56"/>
      <c r="C225" s="55"/>
      <c r="D225" s="55"/>
      <c r="E225" s="55"/>
      <c r="F225" s="55"/>
      <c r="G225" s="55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9.75" customHeight="1">
      <c r="A226" s="55"/>
      <c r="B226" s="56"/>
      <c r="C226" s="55"/>
      <c r="D226" s="55"/>
      <c r="E226" s="55"/>
      <c r="F226" s="55"/>
      <c r="G226" s="55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9.75" customHeight="1">
      <c r="A227" s="55"/>
      <c r="B227" s="56"/>
      <c r="C227" s="55"/>
      <c r="D227" s="55"/>
      <c r="E227" s="55"/>
      <c r="F227" s="55"/>
      <c r="G227" s="55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9.75" customHeight="1">
      <c r="A228" s="55"/>
      <c r="B228" s="56"/>
      <c r="C228" s="55"/>
      <c r="D228" s="55"/>
      <c r="E228" s="55"/>
      <c r="F228" s="55"/>
      <c r="G228" s="55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9.75" customHeight="1">
      <c r="A229" s="55"/>
      <c r="B229" s="56"/>
      <c r="C229" s="55"/>
      <c r="D229" s="55"/>
      <c r="E229" s="55"/>
      <c r="F229" s="55"/>
      <c r="G229" s="55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9.75" customHeight="1">
      <c r="A230" s="55"/>
      <c r="B230" s="56"/>
      <c r="C230" s="55"/>
      <c r="D230" s="55"/>
      <c r="E230" s="55"/>
      <c r="F230" s="55"/>
      <c r="G230" s="55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9.75" customHeight="1">
      <c r="A231" s="55"/>
      <c r="B231" s="56"/>
      <c r="C231" s="55"/>
      <c r="D231" s="55"/>
      <c r="E231" s="55"/>
      <c r="F231" s="55"/>
      <c r="G231" s="55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9.75" customHeight="1">
      <c r="A232" s="55"/>
      <c r="B232" s="56"/>
      <c r="C232" s="55"/>
      <c r="D232" s="55"/>
      <c r="E232" s="55"/>
      <c r="F232" s="55"/>
      <c r="G232" s="55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9.75" customHeight="1">
      <c r="A233" s="55"/>
      <c r="B233" s="56"/>
      <c r="C233" s="55"/>
      <c r="D233" s="55"/>
      <c r="E233" s="55"/>
      <c r="F233" s="55"/>
      <c r="G233" s="55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9.75" customHeight="1">
      <c r="A234" s="55"/>
      <c r="B234" s="56"/>
      <c r="C234" s="55"/>
      <c r="D234" s="55"/>
      <c r="E234" s="55"/>
      <c r="F234" s="55"/>
      <c r="G234" s="55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9.75" customHeight="1">
      <c r="A235" s="55"/>
      <c r="B235" s="56"/>
      <c r="C235" s="55"/>
      <c r="D235" s="55"/>
      <c r="E235" s="55"/>
      <c r="F235" s="55"/>
      <c r="G235" s="55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9.75" customHeight="1">
      <c r="A236" s="55"/>
      <c r="B236" s="56"/>
      <c r="C236" s="55"/>
      <c r="D236" s="55"/>
      <c r="E236" s="55"/>
      <c r="F236" s="55"/>
      <c r="G236" s="55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9.75" customHeight="1">
      <c r="A237" s="55"/>
      <c r="B237" s="56"/>
      <c r="C237" s="55"/>
      <c r="D237" s="55"/>
      <c r="E237" s="55"/>
      <c r="F237" s="55"/>
      <c r="G237" s="55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9.75" customHeight="1">
      <c r="A238" s="55"/>
      <c r="B238" s="56"/>
      <c r="C238" s="55"/>
      <c r="D238" s="55"/>
      <c r="E238" s="55"/>
      <c r="F238" s="55"/>
      <c r="G238" s="55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9.75" customHeight="1">
      <c r="A239" s="55"/>
      <c r="B239" s="56"/>
      <c r="C239" s="55"/>
      <c r="D239" s="55"/>
      <c r="E239" s="55"/>
      <c r="F239" s="55"/>
      <c r="G239" s="55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9.75" customHeight="1">
      <c r="A240" s="55"/>
      <c r="B240" s="56"/>
      <c r="C240" s="55"/>
      <c r="D240" s="55"/>
      <c r="E240" s="55"/>
      <c r="F240" s="55"/>
      <c r="G240" s="55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9.75" customHeight="1">
      <c r="A241" s="55"/>
      <c r="B241" s="56"/>
      <c r="C241" s="55"/>
      <c r="D241" s="55"/>
      <c r="E241" s="55"/>
      <c r="F241" s="55"/>
      <c r="G241" s="55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9.75" customHeight="1">
      <c r="A242" s="55"/>
      <c r="B242" s="56"/>
      <c r="C242" s="55"/>
      <c r="D242" s="55"/>
      <c r="E242" s="55"/>
      <c r="F242" s="55"/>
      <c r="G242" s="55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9.75" customHeight="1">
      <c r="A243" s="55"/>
      <c r="B243" s="56"/>
      <c r="C243" s="55"/>
      <c r="D243" s="55"/>
      <c r="E243" s="55"/>
      <c r="F243" s="55"/>
      <c r="G243" s="55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9.75" customHeight="1">
      <c r="A244" s="55"/>
      <c r="B244" s="56"/>
      <c r="C244" s="55"/>
      <c r="D244" s="55"/>
      <c r="E244" s="55"/>
      <c r="F244" s="55"/>
      <c r="G244" s="55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9.75" customHeight="1">
      <c r="A245" s="55"/>
      <c r="B245" s="56"/>
      <c r="C245" s="55"/>
      <c r="D245" s="55"/>
      <c r="E245" s="55"/>
      <c r="F245" s="55"/>
      <c r="G245" s="55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9.75" customHeight="1">
      <c r="A246" s="55"/>
      <c r="B246" s="56"/>
      <c r="C246" s="55"/>
      <c r="D246" s="55"/>
      <c r="E246" s="55"/>
      <c r="F246" s="55"/>
      <c r="G246" s="55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9.75" customHeight="1">
      <c r="A247" s="55"/>
      <c r="B247" s="56"/>
      <c r="C247" s="55"/>
      <c r="D247" s="55"/>
      <c r="E247" s="55"/>
      <c r="F247" s="55"/>
      <c r="G247" s="55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9.75" customHeight="1">
      <c r="A248" s="55"/>
      <c r="B248" s="56"/>
      <c r="C248" s="55"/>
      <c r="D248" s="55"/>
      <c r="E248" s="55"/>
      <c r="F248" s="55"/>
      <c r="G248" s="55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9.75" customHeight="1">
      <c r="A249" s="55"/>
      <c r="B249" s="56"/>
      <c r="C249" s="55"/>
      <c r="D249" s="55"/>
      <c r="E249" s="55"/>
      <c r="F249" s="55"/>
      <c r="G249" s="55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9.75" customHeight="1">
      <c r="A250" s="55"/>
      <c r="B250" s="56"/>
      <c r="C250" s="55"/>
      <c r="D250" s="55"/>
      <c r="E250" s="55"/>
      <c r="F250" s="55"/>
      <c r="G250" s="55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9.75" customHeight="1">
      <c r="A251" s="55"/>
      <c r="B251" s="56"/>
      <c r="C251" s="55"/>
      <c r="D251" s="55"/>
      <c r="E251" s="55"/>
      <c r="F251" s="55"/>
      <c r="G251" s="55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9.75" customHeight="1">
      <c r="A252" s="55"/>
      <c r="B252" s="56"/>
      <c r="C252" s="55"/>
      <c r="D252" s="55"/>
      <c r="E252" s="55"/>
      <c r="F252" s="55"/>
      <c r="G252" s="55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9.75" customHeight="1">
      <c r="A253" s="55"/>
      <c r="B253" s="56"/>
      <c r="C253" s="55"/>
      <c r="D253" s="55"/>
      <c r="E253" s="55"/>
      <c r="F253" s="55"/>
      <c r="G253" s="55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4"/>
      <c r="B254" s="5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5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5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5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5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5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5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5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5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5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5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5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5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5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5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5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5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5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5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5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5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5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5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5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5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5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5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5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5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5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5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5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5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5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5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5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5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5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5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5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5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5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5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5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5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5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5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5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5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5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5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5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5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5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5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5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5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5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5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5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5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5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5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5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5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5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5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5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5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5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5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5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5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5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5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5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5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5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5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5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5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5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5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5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5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5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5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5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5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5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5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5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5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5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5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5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5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5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5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5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5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5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5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5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5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5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5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5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5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5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5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5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5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5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5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5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5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5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5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5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5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5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5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5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5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5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5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5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5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5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5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5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5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5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5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5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5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5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5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5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5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5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5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5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5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5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5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5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5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5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5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5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5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5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5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5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5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5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5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5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5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5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5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5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5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5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5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5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5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5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5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5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5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5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5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5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5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5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5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5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5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5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5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5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5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5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5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5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5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5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5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5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5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5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5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5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5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5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5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5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5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5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5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5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5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5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5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5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5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5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5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5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5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5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5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5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5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5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5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5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5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5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5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5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5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5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5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5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5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5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5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5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5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5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5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5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5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5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5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5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5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5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5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5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5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5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5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5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5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5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5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5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5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5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5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5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5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5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5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5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5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5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5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5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5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5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5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5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5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5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5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5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5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5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5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5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5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5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5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5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5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5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5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5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5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5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5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5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5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5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5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5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5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5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5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5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5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5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5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5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5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5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5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5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5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5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5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5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5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5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5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5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5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5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5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5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5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5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5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5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5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5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5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5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5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5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5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5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5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5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5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5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5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5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5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5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5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5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5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5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5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5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5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5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5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5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5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5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5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5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5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5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5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5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5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5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5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5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5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5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5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5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5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5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5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5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5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5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5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5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5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5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5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5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5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5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5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5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5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5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5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5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5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5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5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5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5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5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5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5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5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5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5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5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5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5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5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5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5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5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5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5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5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5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5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5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5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5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5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5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5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5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5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5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5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5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5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5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5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5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5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5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5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5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5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5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5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5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5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5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5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5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5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5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5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5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5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5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5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5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5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5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5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5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5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5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5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5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5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5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5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5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5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5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5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5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5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5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5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5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5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5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5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5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5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5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5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5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5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5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5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5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5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5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5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5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5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5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5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5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5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5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5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5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5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5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5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5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5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5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5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5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5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5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5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5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5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5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5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5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5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5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5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5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5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5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5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5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5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5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5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5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5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5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5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5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5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5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5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5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5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5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5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5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5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5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5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5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5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5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5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5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5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5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5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5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5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5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5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5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5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5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5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5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5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5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5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5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5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5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5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5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5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5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5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5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5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5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5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5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5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5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5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5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5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5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5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5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5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5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5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5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5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5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5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5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5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5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5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5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5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5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5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5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5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5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5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5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5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5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5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5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5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5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5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5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5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5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5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5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5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5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5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5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5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5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5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5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5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5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5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5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5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5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5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5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5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5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5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5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5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5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5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5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5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5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5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5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5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5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5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5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5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5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5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5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5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5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5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5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5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5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5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5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5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5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5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5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5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5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5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5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5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5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5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5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5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5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5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5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5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5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5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5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5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5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5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5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5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5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5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5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5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5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5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5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5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5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5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5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5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5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5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5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5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5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5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5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5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5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5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5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5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5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5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5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5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5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5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5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5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5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5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5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5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5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5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5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5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5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5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5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5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5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5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5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5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5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5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5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5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5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5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5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5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5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5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5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5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5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5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5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5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5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5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5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5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5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5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5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57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57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57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57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57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57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57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8">
    <mergeCell ref="A1:G1"/>
    <mergeCell ref="A2:G2"/>
    <mergeCell ref="A3:B4"/>
    <mergeCell ref="C3:D4"/>
    <mergeCell ref="E3:G3"/>
    <mergeCell ref="A20:B20"/>
    <mergeCell ref="A21:G21"/>
    <mergeCell ref="A41:B42"/>
    <mergeCell ref="A51:B51"/>
    <mergeCell ref="A52:B52"/>
    <mergeCell ref="A53:G53"/>
    <mergeCell ref="A22:B23"/>
    <mergeCell ref="C22:D23"/>
    <mergeCell ref="E22:G22"/>
    <mergeCell ref="A39:B39"/>
    <mergeCell ref="A40:G40"/>
    <mergeCell ref="C41:D42"/>
    <mergeCell ref="E41:G41"/>
  </mergeCells>
  <printOptions horizontalCentered="1" verticalCentered="1"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2019-10-11T13:36:28Z</dcterms:created>
  <dc:creator>Fa</dc:creator>
</cp:coreProperties>
</file>